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2120" windowHeight="9120" tabRatio="969" activeTab="6"/>
  </bookViews>
  <sheets>
    <sheet name="Deckblatt" sheetId="1" r:id="rId1"/>
    <sheet name="Fremdstr." sheetId="2" r:id="rId2"/>
    <sheet name="HL-el" sheetId="3" r:id="rId3"/>
    <sheet name="HL-l-m-s" sheetId="4" r:id="rId4"/>
    <sheet name="Diesel" sheetId="5" r:id="rId5"/>
    <sheet name="Benzin" sheetId="6" r:id="rId6"/>
    <sheet name="Gas" sheetId="7" r:id="rId7"/>
    <sheet name="Kohle" sheetId="8" r:id="rId8"/>
    <sheet name="Holz" sheetId="9" r:id="rId9"/>
    <sheet name="Abfälle" sheetId="10" r:id="rId10"/>
    <sheet name="Fernwärme" sheetId="11" r:id="rId11"/>
    <sheet name="Wasser" sheetId="12" r:id="rId12"/>
    <sheet name="Summe Energiebez." sheetId="13" r:id="rId13"/>
    <sheet name="Summe Kosten" sheetId="14" r:id="rId14"/>
    <sheet name="Preise" sheetId="15" r:id="rId15"/>
    <sheet name="Firmendaten" sheetId="16" r:id="rId16"/>
  </sheets>
  <externalReferences>
    <externalReference r:id="rId19"/>
    <externalReference r:id="rId20"/>
  </externalReferences>
  <definedNames>
    <definedName name="Bauabfälle">'[2]Listen Abfall'!$B$192:$B$198</definedName>
    <definedName name="_xlnm.Print_Area" localSheetId="9">'Abfälle'!$A$1:$P$30</definedName>
    <definedName name="_xlnm.Print_Area" localSheetId="5">'Benzin'!$A$1:$P$30</definedName>
    <definedName name="_xlnm.Print_Area" localSheetId="0">'Deckblatt'!$A$1:$F$26</definedName>
    <definedName name="_xlnm.Print_Area" localSheetId="4">'Diesel'!$A$1:$P$30</definedName>
    <definedName name="_xlnm.Print_Area" localSheetId="10">'Fernwärme'!$A$1:$N$30</definedName>
    <definedName name="_xlnm.Print_Area" localSheetId="15">'Firmendaten'!$A$1:$F$27</definedName>
    <definedName name="_xlnm.Print_Area" localSheetId="1">'Fremdstr.'!$A$1:$S$30</definedName>
    <definedName name="_xlnm.Print_Area" localSheetId="6">'Gas'!$A$1:$U$30</definedName>
    <definedName name="_xlnm.Print_Area" localSheetId="2">'HL-el'!$A$1:$P$30</definedName>
    <definedName name="_xlnm.Print_Area" localSheetId="3">'HL-l-m-s'!$A$1:$P$30</definedName>
    <definedName name="_xlnm.Print_Area" localSheetId="8">'Holz'!$A$1:$P$30</definedName>
    <definedName name="_xlnm.Print_Area" localSheetId="7">'Kohle'!$A$1:$P$30</definedName>
    <definedName name="_xlnm.Print_Area" localSheetId="14">'Preise'!$A$1:$L$27</definedName>
    <definedName name="_xlnm.Print_Area" localSheetId="12">'Summe Energiebez.'!$A$1:$L$27</definedName>
    <definedName name="_xlnm.Print_Area" localSheetId="13">'Summe Kosten'!$A$1:$L$27</definedName>
    <definedName name="_xlnm.Print_Area" localSheetId="11">'Wasser'!$A$1:$V$31</definedName>
    <definedName name="_xlnm.Print_Titles" localSheetId="0">'Deckblatt'!$1:$16</definedName>
    <definedName name="VB_Fachgebiet">'[1]Listen Vorblatt'!$B$23:$B$32</definedName>
    <definedName name="VB_Kennzahlen">'[1]Listen Vorblatt'!$B$2:$B$19</definedName>
    <definedName name="Z_BFFC2660_DEE1_11D7_9F82_00500466AACD_.wvu.PrintArea" localSheetId="9" hidden="1">'Abfälle'!$A$1:$P$30</definedName>
    <definedName name="Z_BFFC2660_DEE1_11D7_9F82_00500466AACD_.wvu.PrintArea" localSheetId="5" hidden="1">'Benzin'!$A$1:$P$30</definedName>
    <definedName name="Z_BFFC2660_DEE1_11D7_9F82_00500466AACD_.wvu.PrintArea" localSheetId="4" hidden="1">'Diesel'!$A$1:$P$30</definedName>
    <definedName name="Z_BFFC2660_DEE1_11D7_9F82_00500466AACD_.wvu.PrintArea" localSheetId="10" hidden="1">'Fernwärme'!$A$1:$N$30</definedName>
    <definedName name="Z_BFFC2660_DEE1_11D7_9F82_00500466AACD_.wvu.PrintArea" localSheetId="15" hidden="1">'Firmendaten'!$A$1:$F$27</definedName>
    <definedName name="Z_BFFC2660_DEE1_11D7_9F82_00500466AACD_.wvu.PrintArea" localSheetId="1" hidden="1">'Fremdstr.'!$A$1:$S$30</definedName>
    <definedName name="Z_BFFC2660_DEE1_11D7_9F82_00500466AACD_.wvu.PrintArea" localSheetId="6" hidden="1">'Gas'!$A$1:$U$30</definedName>
    <definedName name="Z_BFFC2660_DEE1_11D7_9F82_00500466AACD_.wvu.PrintArea" localSheetId="2" hidden="1">'HL-el'!$A$1:$P$30</definedName>
    <definedName name="Z_BFFC2660_DEE1_11D7_9F82_00500466AACD_.wvu.PrintArea" localSheetId="3" hidden="1">'HL-l-m-s'!$A$1:$P$30</definedName>
    <definedName name="Z_BFFC2660_DEE1_11D7_9F82_00500466AACD_.wvu.PrintArea" localSheetId="8" hidden="1">'Holz'!$A$1:$P$30</definedName>
    <definedName name="Z_BFFC2660_DEE1_11D7_9F82_00500466AACD_.wvu.PrintArea" localSheetId="7" hidden="1">'Kohle'!$A$1:$P$30</definedName>
    <definedName name="Z_BFFC2660_DEE1_11D7_9F82_00500466AACD_.wvu.PrintArea" localSheetId="14" hidden="1">'Preise'!$A$1:$L$27</definedName>
    <definedName name="Z_BFFC2660_DEE1_11D7_9F82_00500466AACD_.wvu.PrintArea" localSheetId="12" hidden="1">'Summe Energiebez.'!$A$1:$L$27</definedName>
    <definedName name="Z_BFFC2660_DEE1_11D7_9F82_00500466AACD_.wvu.PrintArea" localSheetId="13" hidden="1">'Summe Kosten'!$A$1:$L$27</definedName>
    <definedName name="Z_BFFC2660_DEE1_11D7_9F82_00500466AACD_.wvu.PrintArea" localSheetId="11" hidden="1">'Wasser'!$A$1:$V$31</definedName>
  </definedNames>
  <calcPr fullCalcOnLoad="1"/>
</workbook>
</file>

<file path=xl/sharedStrings.xml><?xml version="1.0" encoding="utf-8"?>
<sst xmlns="http://schemas.openxmlformats.org/spreadsheetml/2006/main" count="1104" uniqueCount="255">
  <si>
    <t>ÖEKV -</t>
  </si>
  <si>
    <t>Energiebuchhaltung</t>
  </si>
  <si>
    <t>Fernwärme</t>
  </si>
  <si>
    <t>Firma/Betrieb:</t>
  </si>
  <si>
    <t>Abnehmer :</t>
  </si>
  <si>
    <t>Blatt 5</t>
  </si>
  <si>
    <t>Zust. Stelle:</t>
  </si>
  <si>
    <t>Jahr :</t>
  </si>
  <si>
    <t>Fernwärmelieferant:</t>
  </si>
  <si>
    <t>Vertr. Leistung in kW:</t>
  </si>
  <si>
    <t>1 MWh=1.000kWh</t>
  </si>
  <si>
    <t>ENERGIE-</t>
  </si>
  <si>
    <t>FERNWÄRMETARIFE</t>
  </si>
  <si>
    <t>EINKAUFSKOSTEN/</t>
  </si>
  <si>
    <t>VERGLEICH MIT VORJAHR</t>
  </si>
  <si>
    <t>BEZUG/</t>
  </si>
  <si>
    <t>VERKAUFSERTRAG</t>
  </si>
  <si>
    <t>ABGABE</t>
  </si>
  <si>
    <t>Energie</t>
  </si>
  <si>
    <t>Leistung</t>
  </si>
  <si>
    <t>Zähler-</t>
  </si>
  <si>
    <t>Gesamt-</t>
  </si>
  <si>
    <r>
      <t xml:space="preserve">Æ- </t>
    </r>
    <r>
      <rPr>
        <sz val="8"/>
        <rFont val="Arial"/>
        <family val="2"/>
      </rPr>
      <t>Preis</t>
    </r>
  </si>
  <si>
    <t>Diff.</t>
  </si>
  <si>
    <t>sonstige</t>
  </si>
  <si>
    <t>kosten</t>
  </si>
  <si>
    <t>Vorjahr</t>
  </si>
  <si>
    <t>Kosten</t>
  </si>
  <si>
    <t>MWh</t>
  </si>
  <si>
    <t>%</t>
  </si>
  <si>
    <t>Pos.</t>
  </si>
  <si>
    <t>Monat</t>
  </si>
  <si>
    <t>Januar</t>
  </si>
  <si>
    <t>Februar</t>
  </si>
  <si>
    <t>März</t>
  </si>
  <si>
    <t>1.Quartal</t>
  </si>
  <si>
    <t>April</t>
  </si>
  <si>
    <t>Mai</t>
  </si>
  <si>
    <t>Juni</t>
  </si>
  <si>
    <t>2.Quartal</t>
  </si>
  <si>
    <t>Juli</t>
  </si>
  <si>
    <t>August</t>
  </si>
  <si>
    <t>September</t>
  </si>
  <si>
    <t>3.Quartal</t>
  </si>
  <si>
    <t>Oktober</t>
  </si>
  <si>
    <t>November</t>
  </si>
  <si>
    <t>Dezember</t>
  </si>
  <si>
    <t>4.Quartal</t>
  </si>
  <si>
    <t>Jahr</t>
  </si>
  <si>
    <t>Sommer</t>
  </si>
  <si>
    <t>Winter</t>
  </si>
  <si>
    <t>Fremdstrombezug</t>
  </si>
  <si>
    <t>Stromlieferant :</t>
  </si>
  <si>
    <t>Blatt 1</t>
  </si>
  <si>
    <t>Lieferspannung kV :</t>
  </si>
  <si>
    <t>Vertragl. Leistung kW :</t>
  </si>
  <si>
    <t>ENERGIEBEZUG</t>
  </si>
  <si>
    <t>BLIND-</t>
  </si>
  <si>
    <t>STROMTARIFE</t>
  </si>
  <si>
    <t>EINKAUFS-</t>
  </si>
  <si>
    <t>SPITZE</t>
  </si>
  <si>
    <t>STROM-</t>
  </si>
  <si>
    <t>KOSTEN</t>
  </si>
  <si>
    <t>ÜBER-</t>
  </si>
  <si>
    <t>Leistg.</t>
  </si>
  <si>
    <t>Æ -</t>
  </si>
  <si>
    <t>HT</t>
  </si>
  <si>
    <t>NT</t>
  </si>
  <si>
    <t>Total</t>
  </si>
  <si>
    <t>BEZUG</t>
  </si>
  <si>
    <t>pro</t>
  </si>
  <si>
    <t>Preis</t>
  </si>
  <si>
    <t>(HT+NT)</t>
  </si>
  <si>
    <t>kWh</t>
  </si>
  <si>
    <t>kW</t>
  </si>
  <si>
    <t>kVArh</t>
  </si>
  <si>
    <t>Heizöl -leicht/ mittel/ schwer</t>
  </si>
  <si>
    <t>Art des Stoffes:</t>
  </si>
  <si>
    <t>Blatt 2b</t>
  </si>
  <si>
    <t>Spez. Gewicht:</t>
  </si>
  <si>
    <t>Lieferant:</t>
  </si>
  <si>
    <t>Heizwert Hu(kWh/kg):</t>
  </si>
  <si>
    <t>10,0</t>
  </si>
  <si>
    <t>Masseneinheit</t>
  </si>
  <si>
    <t>TANK-</t>
  </si>
  <si>
    <t>EINKAUF</t>
  </si>
  <si>
    <t>VERBRAUCH</t>
  </si>
  <si>
    <t>kg</t>
  </si>
  <si>
    <t>INHALT</t>
  </si>
  <si>
    <t>Dez.Vorjahr:</t>
  </si>
  <si>
    <t>Menge</t>
  </si>
  <si>
    <t>Rechnungs-</t>
  </si>
  <si>
    <t>Æ</t>
  </si>
  <si>
    <t>Wärme-</t>
  </si>
  <si>
    <t>Verbrauch</t>
  </si>
  <si>
    <t>betrag</t>
  </si>
  <si>
    <t>menge</t>
  </si>
  <si>
    <t>Heizöl - extra leicht</t>
  </si>
  <si>
    <t>Blatt 2a</t>
  </si>
  <si>
    <t>Heizwert Hu(kWh/l):</t>
  </si>
  <si>
    <t>l</t>
  </si>
  <si>
    <t>Diesel</t>
  </si>
  <si>
    <t>Blatt 2c</t>
  </si>
  <si>
    <t>Heizwert Hu(kWh/ l):</t>
  </si>
  <si>
    <t>10</t>
  </si>
  <si>
    <t xml:space="preserve">                   VERBRAUCH</t>
  </si>
  <si>
    <t>Liter</t>
  </si>
  <si>
    <t>F=Mischpreis von</t>
  </si>
  <si>
    <t>Tankinhalt u. Einkauf</t>
  </si>
  <si>
    <t>F</t>
  </si>
  <si>
    <t>Benzin</t>
  </si>
  <si>
    <t>Blatt 2d</t>
  </si>
  <si>
    <t>Heizwert Hu (kWh/ l):</t>
  </si>
  <si>
    <t>11</t>
  </si>
  <si>
    <t>Wasser</t>
  </si>
  <si>
    <t>Wasserlieferant :</t>
  </si>
  <si>
    <t>Blatt 6</t>
  </si>
  <si>
    <t>Lieferdruck bar :</t>
  </si>
  <si>
    <t>Vertragl. Leistung m³ :</t>
  </si>
  <si>
    <t>1 m³ = 1.000 l</t>
  </si>
  <si>
    <t>WASSERBEZUG</t>
  </si>
  <si>
    <t>ABWASSERABGABE</t>
  </si>
  <si>
    <t>TOTAL-</t>
  </si>
  <si>
    <t>Trink-</t>
  </si>
  <si>
    <t>Brauch-</t>
  </si>
  <si>
    <t>Total-</t>
  </si>
  <si>
    <t>Bezugs-</t>
  </si>
  <si>
    <t>Rech-</t>
  </si>
  <si>
    <t>Æ-</t>
  </si>
  <si>
    <t>Abwasser</t>
  </si>
  <si>
    <t>Abgabe-</t>
  </si>
  <si>
    <t>Abwasser-</t>
  </si>
  <si>
    <t>Rechnung</t>
  </si>
  <si>
    <t>wasser</t>
  </si>
  <si>
    <t>bezug</t>
  </si>
  <si>
    <t>preis</t>
  </si>
  <si>
    <t>nungs-</t>
  </si>
  <si>
    <t>gebühren</t>
  </si>
  <si>
    <t>nungs</t>
  </si>
  <si>
    <t>Totalbez.</t>
  </si>
  <si>
    <t>Bezug</t>
  </si>
  <si>
    <t>Abgabe</t>
  </si>
  <si>
    <t>m³</t>
  </si>
  <si>
    <t>Gasbezug</t>
  </si>
  <si>
    <t>Gaslieferant :</t>
  </si>
  <si>
    <t>Blatt 3</t>
  </si>
  <si>
    <t>Jahr:</t>
  </si>
  <si>
    <t>LEISTUNGS-</t>
  </si>
  <si>
    <t>GASTARIFE</t>
  </si>
  <si>
    <t>Heiz-</t>
  </si>
  <si>
    <t>Korr.-</t>
  </si>
  <si>
    <r>
      <t xml:space="preserve">Æ - </t>
    </r>
    <r>
      <rPr>
        <sz val="8"/>
        <rFont val="Arial"/>
        <family val="2"/>
      </rPr>
      <t>Preis</t>
    </r>
  </si>
  <si>
    <t>gemäß</t>
  </si>
  <si>
    <t>wert</t>
  </si>
  <si>
    <t>faktor</t>
  </si>
  <si>
    <t>Ho</t>
  </si>
  <si>
    <t>Hu</t>
  </si>
  <si>
    <t>Zähler</t>
  </si>
  <si>
    <t>kWh/m³</t>
  </si>
  <si>
    <t>kWh Ho</t>
  </si>
  <si>
    <t>kWh Hu</t>
  </si>
  <si>
    <t>m³/ h</t>
  </si>
  <si>
    <t>kW Ho</t>
  </si>
  <si>
    <t>Kohle</t>
  </si>
  <si>
    <t>Art des Brennstoffes:</t>
  </si>
  <si>
    <t>Blatt 4a</t>
  </si>
  <si>
    <r>
      <t xml:space="preserve">Æ - </t>
    </r>
    <r>
      <rPr>
        <sz val="8"/>
        <rFont val="Arial"/>
        <family val="2"/>
      </rPr>
      <t>Heizwert in kWh/kg:</t>
    </r>
  </si>
  <si>
    <t>LAGER-</t>
  </si>
  <si>
    <t>BESTAND</t>
  </si>
  <si>
    <r>
      <t>Æ-</t>
    </r>
    <r>
      <rPr>
        <sz val="8"/>
        <rFont val="Arial"/>
        <family val="2"/>
      </rPr>
      <t>Preis</t>
    </r>
  </si>
  <si>
    <t>G=Mischpreis von</t>
  </si>
  <si>
    <t>Lagerbest.u. Einkauf</t>
  </si>
  <si>
    <t>G</t>
  </si>
  <si>
    <t>Holz</t>
  </si>
  <si>
    <t>Blatt 4b</t>
  </si>
  <si>
    <r>
      <t xml:space="preserve">Æ- </t>
    </r>
    <r>
      <rPr>
        <sz val="8"/>
        <rFont val="Arial"/>
        <family val="2"/>
      </rPr>
      <t>Heizwert in kWh/ kg :</t>
    </r>
  </si>
  <si>
    <t>5</t>
  </si>
  <si>
    <t>Lagerbest. u. Einkauf</t>
  </si>
  <si>
    <t>Abfälle</t>
  </si>
  <si>
    <t>Blatt 4c</t>
  </si>
  <si>
    <t>Zusammenfassung der Energiebezüge</t>
  </si>
  <si>
    <t>Blatt 7</t>
  </si>
  <si>
    <t>1 MWh = 1.000 kWh</t>
  </si>
  <si>
    <t>Heizöl</t>
  </si>
  <si>
    <t>Erdgas/</t>
  </si>
  <si>
    <t>feste</t>
  </si>
  <si>
    <t>Summe</t>
  </si>
  <si>
    <t>Treibstoffe</t>
  </si>
  <si>
    <t>Strom</t>
  </si>
  <si>
    <t>Brennstoffe</t>
  </si>
  <si>
    <t>Zusammenfassung der Einkaufskosten</t>
  </si>
  <si>
    <t>Blatt 8</t>
  </si>
  <si>
    <t>Preise der Energieträger</t>
  </si>
  <si>
    <t>Blatt 9</t>
  </si>
  <si>
    <t>Firmendaten</t>
  </si>
  <si>
    <t>Firma/ Betrieb :</t>
  </si>
  <si>
    <t>Blatt 10</t>
  </si>
  <si>
    <t>Jahresübersicht</t>
  </si>
  <si>
    <t>Zust. Stelle :</t>
  </si>
  <si>
    <t>Branche :</t>
  </si>
  <si>
    <t>Einheit</t>
  </si>
  <si>
    <t>Veränd.</t>
  </si>
  <si>
    <t>Beschäftigte</t>
  </si>
  <si>
    <t>Anzahl</t>
  </si>
  <si>
    <t>Betriebsfläche</t>
  </si>
  <si>
    <t>1.000 m²</t>
  </si>
  <si>
    <t>Betriebszeit</t>
  </si>
  <si>
    <t>h/ Jahr</t>
  </si>
  <si>
    <t>Heizgradtage</t>
  </si>
  <si>
    <t>Grad x Tage</t>
  </si>
  <si>
    <t>Produktionskapazität</t>
  </si>
  <si>
    <t>1.000 Stk/ Jahr</t>
  </si>
  <si>
    <t>Betriebsleistung</t>
  </si>
  <si>
    <t>Auslastung</t>
  </si>
  <si>
    <t>Bruttoproduktionswert</t>
  </si>
  <si>
    <t>EGT- Ergebnis aus gewöhnlicher Geschäftstätigkeit</t>
  </si>
  <si>
    <t>Energiekosten</t>
  </si>
  <si>
    <t>Energieverbrauch</t>
  </si>
  <si>
    <t>MWh/ Jahr</t>
  </si>
  <si>
    <t>Wasserkosten</t>
  </si>
  <si>
    <t>Wasserverbrauch</t>
  </si>
  <si>
    <t>1.000 m³/ Jahr</t>
  </si>
  <si>
    <t>Energiekostenanteil am Umsatz</t>
  </si>
  <si>
    <t>Energiekostenanteil am Betriebsergebnis</t>
  </si>
  <si>
    <t>spez. Energie- und Wasserkosten je Betriebsleistung</t>
  </si>
  <si>
    <t>spez. Energieverbrauch je Betriebsleitung</t>
  </si>
  <si>
    <t>MWh/......</t>
  </si>
  <si>
    <t>spez. Wasserverbrauch je Betriebsleitung</t>
  </si>
  <si>
    <t>m³/.......</t>
  </si>
  <si>
    <t>€/MWh</t>
  </si>
  <si>
    <t>€/kW</t>
  </si>
  <si>
    <t>€</t>
  </si>
  <si>
    <t>€/ MWh</t>
  </si>
  <si>
    <t>€/kWh</t>
  </si>
  <si>
    <t>€/kg</t>
  </si>
  <si>
    <t>€/l</t>
  </si>
  <si>
    <t>€/ l</t>
  </si>
  <si>
    <t>€/m³</t>
  </si>
  <si>
    <t>1.000 €/ Jahr</t>
  </si>
  <si>
    <t>€/......</t>
  </si>
  <si>
    <t xml:space="preserve">Firma </t>
  </si>
  <si>
    <t xml:space="preserve">Ansprechperson </t>
  </si>
  <si>
    <t>Name</t>
  </si>
  <si>
    <t xml:space="preserve">Telefon Nr. </t>
  </si>
  <si>
    <t xml:space="preserve">Standort </t>
  </si>
  <si>
    <t xml:space="preserve">Anzahl der Mitarbeiter </t>
  </si>
  <si>
    <t>Durchschnittliche Betriebsstunden/Tag</t>
  </si>
  <si>
    <t xml:space="preserve">Umsatz </t>
  </si>
  <si>
    <t>EUR/a</t>
  </si>
  <si>
    <t xml:space="preserve">Energiebuchhaltung </t>
  </si>
  <si>
    <t xml:space="preserve">Jahr </t>
  </si>
  <si>
    <t>LEISTUNG-</t>
  </si>
  <si>
    <t>Mustermann</t>
  </si>
  <si>
    <t>Benchmarking und Energie Management in KMUs der Lebensmittelindustrie</t>
  </si>
  <si>
    <t>Projekt: BESS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</si>
</sst>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ATS&quot;\ #,##0;\-&quot;ATS&quot;\ #,##0"/>
    <numFmt numFmtId="165" formatCode="&quot;ATS&quot;\ #,##0;[Red]\-&quot;ATS&quot;\ #,##0"/>
    <numFmt numFmtId="166" formatCode="&quot;ATS&quot;\ #,##0.00;\-&quot;ATS&quot;\ #,##0.00"/>
    <numFmt numFmtId="167" formatCode="&quot;ATS&quot;\ #,##0.00;[Red]\-&quot;ATS&quot;\ #,##0.00"/>
    <numFmt numFmtId="168" formatCode="_-&quot;ATS&quot;\ * #,##0_-;\-&quot;ATS&quot;\ * #,##0_-;_-&quot;ATS&quot;\ * &quot;-&quot;_-;_-@_-"/>
    <numFmt numFmtId="169" formatCode="_-&quot;ATS&quot;\ * #,##0.00_-;\-&quot;ATS&quot;\ * #,##0.00_-;_-&quot;ATS&quot;\ * &quot;-&quot;??_-;_-@_-"/>
    <numFmt numFmtId="170" formatCode="&quot;ÖS&quot;\ #,##0;\-&quot;ÖS&quot;\ #,##0"/>
    <numFmt numFmtId="171" formatCode="&quot;ÖS&quot;\ #,##0;[Red]\-&quot;ÖS&quot;\ #,##0"/>
    <numFmt numFmtId="172" formatCode="&quot;ÖS&quot;\ #,##0.00;\-&quot;ÖS&quot;\ #,##0.00"/>
    <numFmt numFmtId="173" formatCode="&quot;ÖS&quot;\ #,##0.00;[Red]\-&quot;ÖS&quot;\ #,##0.00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  <numFmt numFmtId="176" formatCode="0.0000"/>
    <numFmt numFmtId="177" formatCode="#,##0.000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[$€]* #,##0.00_);_([$€]* \(#,##0.00\);_([$€]* &quot;-&quot;??_);_(@_)"/>
    <numFmt numFmtId="195" formatCode="0.0"/>
    <numFmt numFmtId="196" formatCode="0.00000000"/>
    <numFmt numFmtId="197" formatCode="0.0000000"/>
    <numFmt numFmtId="198" formatCode="0.000000"/>
    <numFmt numFmtId="199" formatCode="0.00000"/>
    <numFmt numFmtId="200" formatCode="0.000"/>
    <numFmt numFmtId="201" formatCode="0.000000000"/>
    <numFmt numFmtId="202" formatCode="0.0000000000"/>
    <numFmt numFmtId="203" formatCode="0.0%"/>
    <numFmt numFmtId="204" formatCode="_(* #,##0.0_);_(* \(#,##0.0\);_(* &quot;-&quot;??_);_(@_)"/>
    <numFmt numFmtId="205" formatCode="_(* #,##0_);_(* \(#,##0\);_(* &quot;-&quot;??_);_(@_)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_(* #,##0.0000000_);_(* \(#,##0.0000000\);_(* &quot;-&quot;??_);_(@_)"/>
    <numFmt numFmtId="211" formatCode="_(* #,##0.00000000_);_(* \(#,##0.00000000\);_(* &quot;-&quot;??_);_(@_)"/>
    <numFmt numFmtId="212" formatCode="#,##0.0"/>
    <numFmt numFmtId="213" formatCode="&quot;Ja&quot;;&quot;Ja&quot;;&quot;Nein&quot;"/>
    <numFmt numFmtId="214" formatCode="&quot;Wahr&quot;;&quot;Wahr&quot;;&quot;Falsch&quot;"/>
    <numFmt numFmtId="215" formatCode="&quot;Ein&quot;;&quot;Ein&quot;;&quot;Aus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sz val="7"/>
      <name val="Arial"/>
      <family val="2"/>
    </font>
    <font>
      <sz val="7"/>
      <name val="Symbol"/>
      <family val="1"/>
    </font>
    <font>
      <b/>
      <sz val="7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sz val="8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8">
    <xf numFmtId="0" fontId="0" fillId="0" borderId="0" xfId="0" applyAlignment="1">
      <alignment/>
    </xf>
    <xf numFmtId="0" fontId="5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4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4" fontId="6" fillId="0" borderId="23" xfId="0" applyNumberFormat="1" applyFont="1" applyFill="1" applyBorder="1" applyAlignment="1">
      <alignment horizontal="center"/>
    </xf>
    <xf numFmtId="4" fontId="6" fillId="0" borderId="34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>
      <alignment horizontal="centerContinuous"/>
    </xf>
    <xf numFmtId="4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5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6" fillId="2" borderId="35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6" fillId="2" borderId="28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37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38" xfId="0" applyFont="1" applyFill="1" applyBorder="1" applyAlignment="1">
      <alignment/>
    </xf>
    <xf numFmtId="0" fontId="6" fillId="2" borderId="39" xfId="0" applyFont="1" applyFill="1" applyBorder="1" applyAlignment="1">
      <alignment/>
    </xf>
    <xf numFmtId="0" fontId="6" fillId="2" borderId="40" xfId="0" applyFont="1" applyFill="1" applyBorder="1" applyAlignment="1">
      <alignment/>
    </xf>
    <xf numFmtId="0" fontId="6" fillId="2" borderId="13" xfId="0" applyFont="1" applyFill="1" applyBorder="1" applyAlignment="1">
      <alignment horizontal="centerContinuous"/>
    </xf>
    <xf numFmtId="0" fontId="6" fillId="2" borderId="1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0" xfId="0" applyFont="1" applyFill="1" applyBorder="1" applyAlignment="1">
      <alignment horizontal="centerContinuous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Continuous"/>
    </xf>
    <xf numFmtId="0" fontId="0" fillId="2" borderId="1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Continuous"/>
    </xf>
    <xf numFmtId="0" fontId="6" fillId="2" borderId="7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Continuous"/>
    </xf>
    <xf numFmtId="0" fontId="0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Continuous"/>
    </xf>
    <xf numFmtId="0" fontId="6" fillId="2" borderId="16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0" xfId="0" applyFill="1" applyBorder="1" applyAlignment="1">
      <alignment/>
    </xf>
    <xf numFmtId="0" fontId="6" fillId="2" borderId="18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9" xfId="0" applyFill="1" applyBorder="1" applyAlignment="1">
      <alignment/>
    </xf>
    <xf numFmtId="0" fontId="6" fillId="2" borderId="25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49" fontId="6" fillId="2" borderId="35" xfId="0" applyNumberFormat="1" applyFont="1" applyFill="1" applyBorder="1" applyAlignment="1">
      <alignment/>
    </xf>
    <xf numFmtId="49" fontId="6" fillId="2" borderId="8" xfId="0" applyNumberFormat="1" applyFont="1" applyFill="1" applyBorder="1" applyAlignment="1">
      <alignment/>
    </xf>
    <xf numFmtId="49" fontId="6" fillId="2" borderId="38" xfId="0" applyNumberFormat="1" applyFont="1" applyFill="1" applyBorder="1" applyAlignment="1">
      <alignment/>
    </xf>
    <xf numFmtId="4" fontId="6" fillId="2" borderId="15" xfId="0" applyNumberFormat="1" applyFont="1" applyFill="1" applyBorder="1" applyAlignment="1">
      <alignment horizontal="center"/>
    </xf>
    <xf numFmtId="4" fontId="0" fillId="2" borderId="17" xfId="0" applyNumberFormat="1" applyFill="1" applyBorder="1" applyAlignment="1">
      <alignment horizontal="center"/>
    </xf>
    <xf numFmtId="49" fontId="6" fillId="3" borderId="42" xfId="0" applyNumberFormat="1" applyFont="1" applyFill="1" applyBorder="1" applyAlignment="1" applyProtection="1">
      <alignment/>
      <protection locked="0"/>
    </xf>
    <xf numFmtId="49" fontId="6" fillId="3" borderId="9" xfId="0" applyNumberFormat="1" applyFont="1" applyFill="1" applyBorder="1" applyAlignment="1" applyProtection="1">
      <alignment/>
      <protection locked="0"/>
    </xf>
    <xf numFmtId="49" fontId="6" fillId="3" borderId="43" xfId="0" applyNumberFormat="1" applyFont="1" applyFill="1" applyBorder="1" applyAlignment="1" applyProtection="1">
      <alignment/>
      <protection locked="0"/>
    </xf>
    <xf numFmtId="49" fontId="6" fillId="3" borderId="39" xfId="0" applyNumberFormat="1" applyFont="1" applyFill="1" applyBorder="1" applyAlignment="1" applyProtection="1">
      <alignment/>
      <protection locked="0"/>
    </xf>
    <xf numFmtId="49" fontId="6" fillId="3" borderId="44" xfId="0" applyNumberFormat="1" applyFont="1" applyFill="1" applyBorder="1" applyAlignment="1" applyProtection="1">
      <alignment/>
      <protection locked="0"/>
    </xf>
    <xf numFmtId="49" fontId="6" fillId="2" borderId="36" xfId="0" applyNumberFormat="1" applyFont="1" applyFill="1" applyBorder="1" applyAlignment="1" applyProtection="1">
      <alignment/>
      <protection/>
    </xf>
    <xf numFmtId="49" fontId="6" fillId="2" borderId="9" xfId="0" applyNumberFormat="1" applyFont="1" applyFill="1" applyBorder="1" applyAlignment="1" applyProtection="1">
      <alignment/>
      <protection/>
    </xf>
    <xf numFmtId="49" fontId="6" fillId="2" borderId="39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3" fontId="6" fillId="2" borderId="18" xfId="0" applyNumberFormat="1" applyFont="1" applyFill="1" applyBorder="1" applyAlignment="1" applyProtection="1">
      <alignment horizontal="center"/>
      <protection/>
    </xf>
    <xf numFmtId="3" fontId="6" fillId="2" borderId="19" xfId="0" applyNumberFormat="1" applyFont="1" applyFill="1" applyBorder="1" applyAlignment="1" applyProtection="1">
      <alignment horizontal="center"/>
      <protection/>
    </xf>
    <xf numFmtId="3" fontId="6" fillId="2" borderId="23" xfId="0" applyNumberFormat="1" applyFont="1" applyFill="1" applyBorder="1" applyAlignment="1" applyProtection="1">
      <alignment horizontal="center"/>
      <protection/>
    </xf>
    <xf numFmtId="3" fontId="6" fillId="2" borderId="29" xfId="0" applyNumberFormat="1" applyFont="1" applyFill="1" applyBorder="1" applyAlignment="1" applyProtection="1">
      <alignment horizontal="center"/>
      <protection/>
    </xf>
    <xf numFmtId="2" fontId="6" fillId="0" borderId="17" xfId="0" applyNumberFormat="1" applyFont="1" applyFill="1" applyBorder="1" applyAlignment="1" applyProtection="1">
      <alignment horizontal="center"/>
      <protection/>
    </xf>
    <xf numFmtId="2" fontId="6" fillId="0" borderId="22" xfId="0" applyNumberFormat="1" applyFont="1" applyFill="1" applyBorder="1" applyAlignment="1" applyProtection="1">
      <alignment horizontal="center"/>
      <protection/>
    </xf>
    <xf numFmtId="2" fontId="6" fillId="0" borderId="45" xfId="0" applyNumberFormat="1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/>
      <protection/>
    </xf>
    <xf numFmtId="49" fontId="6" fillId="2" borderId="2" xfId="0" applyNumberFormat="1" applyFont="1" applyFill="1" applyBorder="1" applyAlignment="1" applyProtection="1">
      <alignment/>
      <protection/>
    </xf>
    <xf numFmtId="49" fontId="6" fillId="2" borderId="11" xfId="0" applyNumberFormat="1" applyFont="1" applyFill="1" applyBorder="1" applyAlignment="1" applyProtection="1">
      <alignment/>
      <protection/>
    </xf>
    <xf numFmtId="0" fontId="0" fillId="2" borderId="45" xfId="0" applyFill="1" applyBorder="1" applyAlignment="1">
      <alignment/>
    </xf>
    <xf numFmtId="0" fontId="0" fillId="2" borderId="46" xfId="0" applyFill="1" applyBorder="1" applyAlignment="1">
      <alignment/>
    </xf>
    <xf numFmtId="0" fontId="0" fillId="2" borderId="24" xfId="0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3" fontId="6" fillId="2" borderId="14" xfId="0" applyNumberFormat="1" applyFont="1" applyFill="1" applyBorder="1" applyAlignment="1" applyProtection="1">
      <alignment horizontal="center"/>
      <protection/>
    </xf>
    <xf numFmtId="49" fontId="6" fillId="2" borderId="5" xfId="0" applyNumberFormat="1" applyFont="1" applyFill="1" applyBorder="1" applyAlignment="1" applyProtection="1">
      <alignment/>
      <protection/>
    </xf>
    <xf numFmtId="49" fontId="6" fillId="2" borderId="6" xfId="0" applyNumberFormat="1" applyFont="1" applyFill="1" applyBorder="1" applyAlignment="1" applyProtection="1">
      <alignment/>
      <protection/>
    </xf>
    <xf numFmtId="49" fontId="6" fillId="2" borderId="3" xfId="0" applyNumberFormat="1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 horizontal="centerContinuous"/>
      <protection/>
    </xf>
    <xf numFmtId="0" fontId="6" fillId="2" borderId="2" xfId="0" applyFont="1" applyFill="1" applyBorder="1" applyAlignment="1" applyProtection="1">
      <alignment horizontal="centerContinuous"/>
      <protection/>
    </xf>
    <xf numFmtId="0" fontId="6" fillId="2" borderId="28" xfId="0" applyFont="1" applyFill="1" applyBorder="1" applyAlignment="1" applyProtection="1">
      <alignment/>
      <protection/>
    </xf>
    <xf numFmtId="0" fontId="6" fillId="2" borderId="13" xfId="0" applyFont="1" applyFill="1" applyBorder="1" applyAlignment="1" applyProtection="1">
      <alignment/>
      <protection/>
    </xf>
    <xf numFmtId="49" fontId="6" fillId="2" borderId="8" xfId="0" applyNumberFormat="1" applyFont="1" applyFill="1" applyBorder="1" applyAlignment="1" applyProtection="1">
      <alignment/>
      <protection/>
    </xf>
    <xf numFmtId="49" fontId="6" fillId="2" borderId="43" xfId="0" applyNumberFormat="1" applyFont="1" applyFill="1" applyBorder="1" applyAlignment="1" applyProtection="1">
      <alignment/>
      <protection/>
    </xf>
    <xf numFmtId="0" fontId="6" fillId="2" borderId="10" xfId="0" applyFont="1" applyFill="1" applyBorder="1" applyAlignment="1" applyProtection="1">
      <alignment/>
      <protection/>
    </xf>
    <xf numFmtId="0" fontId="6" fillId="2" borderId="47" xfId="0" applyFont="1" applyFill="1" applyBorder="1" applyAlignment="1" applyProtection="1">
      <alignment/>
      <protection/>
    </xf>
    <xf numFmtId="0" fontId="6" fillId="2" borderId="42" xfId="0" applyFont="1" applyFill="1" applyBorder="1" applyAlignment="1" applyProtection="1">
      <alignment horizontal="centerContinuous"/>
      <protection/>
    </xf>
    <xf numFmtId="0" fontId="0" fillId="2" borderId="26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Continuous"/>
      <protection/>
    </xf>
    <xf numFmtId="0" fontId="0" fillId="2" borderId="2" xfId="0" applyFont="1" applyFill="1" applyBorder="1" applyAlignment="1" applyProtection="1">
      <alignment horizontal="centerContinuous"/>
      <protection/>
    </xf>
    <xf numFmtId="0" fontId="0" fillId="2" borderId="4" xfId="0" applyFont="1" applyFill="1" applyBorder="1" applyAlignment="1" applyProtection="1">
      <alignment horizontal="centerContinuous"/>
      <protection/>
    </xf>
    <xf numFmtId="0" fontId="0" fillId="2" borderId="48" xfId="0" applyFill="1" applyBorder="1" applyAlignment="1" applyProtection="1">
      <alignment horizontal="centerContinuous"/>
      <protection/>
    </xf>
    <xf numFmtId="0" fontId="0" fillId="2" borderId="49" xfId="0" applyFont="1" applyFill="1" applyBorder="1" applyAlignment="1" applyProtection="1">
      <alignment horizontal="centerContinuous"/>
      <protection/>
    </xf>
    <xf numFmtId="0" fontId="6" fillId="2" borderId="3" xfId="0" applyFont="1" applyFill="1" applyBorder="1" applyAlignment="1" applyProtection="1">
      <alignment horizontal="centerContinuous"/>
      <protection/>
    </xf>
    <xf numFmtId="0" fontId="6" fillId="2" borderId="4" xfId="0" applyFont="1" applyFill="1" applyBorder="1" applyAlignment="1" applyProtection="1">
      <alignment horizontal="centerContinuous"/>
      <protection/>
    </xf>
    <xf numFmtId="0" fontId="6" fillId="2" borderId="13" xfId="0" applyFont="1" applyFill="1" applyBorder="1" applyAlignment="1" applyProtection="1">
      <alignment horizontal="right"/>
      <protection/>
    </xf>
    <xf numFmtId="0" fontId="0" fillId="2" borderId="14" xfId="0" applyFont="1" applyFill="1" applyBorder="1" applyAlignment="1" applyProtection="1">
      <alignment horizontal="center"/>
      <protection/>
    </xf>
    <xf numFmtId="0" fontId="0" fillId="2" borderId="13" xfId="0" applyFont="1" applyFill="1" applyBorder="1" applyAlignment="1" applyProtection="1">
      <alignment horizontal="centerContinuous"/>
      <protection/>
    </xf>
    <xf numFmtId="0" fontId="0" fillId="2" borderId="0" xfId="0" applyFont="1" applyFill="1" applyBorder="1" applyAlignment="1" applyProtection="1">
      <alignment horizontal="centerContinuous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6" fillId="2" borderId="27" xfId="0" applyFont="1" applyFill="1" applyBorder="1" applyAlignment="1" applyProtection="1">
      <alignment horizontal="centerContinuous"/>
      <protection/>
    </xf>
    <xf numFmtId="0" fontId="6" fillId="2" borderId="13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13" xfId="0" applyFont="1" applyFill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6" fillId="2" borderId="16" xfId="0" applyFont="1" applyFill="1" applyBorder="1" applyAlignment="1" applyProtection="1">
      <alignment horizontal="center"/>
      <protection/>
    </xf>
    <xf numFmtId="0" fontId="6" fillId="2" borderId="15" xfId="0" applyFont="1" applyFill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 horizontal="centerContinuous"/>
      <protection/>
    </xf>
    <xf numFmtId="0" fontId="8" fillId="2" borderId="27" xfId="0" applyFont="1" applyFill="1" applyBorder="1" applyAlignment="1" applyProtection="1">
      <alignment horizontal="center"/>
      <protection/>
    </xf>
    <xf numFmtId="0" fontId="6" fillId="2" borderId="27" xfId="0" applyFont="1" applyFill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8" fillId="2" borderId="15" xfId="0" applyFont="1" applyFill="1" applyBorder="1" applyAlignment="1" applyProtection="1">
      <alignment horizontal="centerContinuous"/>
      <protection/>
    </xf>
    <xf numFmtId="0" fontId="6" fillId="2" borderId="1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Continuous"/>
      <protection/>
    </xf>
    <xf numFmtId="0" fontId="6" fillId="2" borderId="16" xfId="0" applyFont="1" applyFill="1" applyBorder="1" applyAlignment="1" applyProtection="1">
      <alignment/>
      <protection/>
    </xf>
    <xf numFmtId="0" fontId="6" fillId="2" borderId="27" xfId="0" applyFont="1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2" borderId="27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6" fillId="2" borderId="14" xfId="0" applyFont="1" applyFill="1" applyBorder="1" applyAlignment="1" applyProtection="1">
      <alignment horizontal="center"/>
      <protection/>
    </xf>
    <xf numFmtId="0" fontId="6" fillId="2" borderId="50" xfId="0" applyFont="1" applyFill="1" applyBorder="1" applyAlignment="1" applyProtection="1">
      <alignment horizontal="center"/>
      <protection/>
    </xf>
    <xf numFmtId="0" fontId="6" fillId="2" borderId="7" xfId="0" applyFont="1" applyFill="1" applyBorder="1" applyAlignment="1" applyProtection="1">
      <alignment horizontal="center"/>
      <protection/>
    </xf>
    <xf numFmtId="0" fontId="6" fillId="2" borderId="12" xfId="0" applyFont="1" applyFill="1" applyBorder="1" applyAlignment="1" applyProtection="1">
      <alignment horizontal="center"/>
      <protection/>
    </xf>
    <xf numFmtId="0" fontId="6" fillId="2" borderId="24" xfId="0" applyFont="1" applyFill="1" applyBorder="1" applyAlignment="1" applyProtection="1">
      <alignment horizontal="center"/>
      <protection/>
    </xf>
    <xf numFmtId="0" fontId="6" fillId="2" borderId="45" xfId="0" applyFont="1" applyFill="1" applyBorder="1" applyAlignment="1" applyProtection="1">
      <alignment horizontal="center"/>
      <protection/>
    </xf>
    <xf numFmtId="0" fontId="0" fillId="2" borderId="32" xfId="0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45" xfId="0" applyFill="1" applyBorder="1" applyAlignment="1" applyProtection="1">
      <alignment/>
      <protection/>
    </xf>
    <xf numFmtId="0" fontId="0" fillId="2" borderId="46" xfId="0" applyFill="1" applyBorder="1" applyAlignment="1" applyProtection="1">
      <alignment/>
      <protection/>
    </xf>
    <xf numFmtId="0" fontId="6" fillId="2" borderId="18" xfId="0" applyFont="1" applyFill="1" applyBorder="1" applyAlignment="1" applyProtection="1">
      <alignment horizontal="center"/>
      <protection/>
    </xf>
    <xf numFmtId="0" fontId="6" fillId="2" borderId="17" xfId="0" applyFont="1" applyFill="1" applyBorder="1" applyAlignment="1" applyProtection="1">
      <alignment horizontal="left"/>
      <protection/>
    </xf>
    <xf numFmtId="4" fontId="6" fillId="2" borderId="17" xfId="0" applyNumberFormat="1" applyFont="1" applyFill="1" applyBorder="1" applyAlignment="1" applyProtection="1">
      <alignment horizontal="center"/>
      <protection/>
    </xf>
    <xf numFmtId="2" fontId="6" fillId="2" borderId="17" xfId="0" applyNumberFormat="1" applyFont="1" applyFill="1" applyBorder="1" applyAlignment="1" applyProtection="1">
      <alignment horizontal="center"/>
      <protection/>
    </xf>
    <xf numFmtId="4" fontId="6" fillId="2" borderId="19" xfId="0" applyNumberFormat="1" applyFont="1" applyFill="1" applyBorder="1" applyAlignment="1" applyProtection="1">
      <alignment horizontal="center"/>
      <protection/>
    </xf>
    <xf numFmtId="0" fontId="6" fillId="2" borderId="23" xfId="0" applyFont="1" applyFill="1" applyBorder="1" applyAlignment="1" applyProtection="1">
      <alignment horizontal="center"/>
      <protection/>
    </xf>
    <xf numFmtId="0" fontId="6" fillId="2" borderId="22" xfId="0" applyFont="1" applyFill="1" applyBorder="1" applyAlignment="1" applyProtection="1">
      <alignment horizontal="left"/>
      <protection/>
    </xf>
    <xf numFmtId="4" fontId="6" fillId="2" borderId="22" xfId="0" applyNumberFormat="1" applyFont="1" applyFill="1" applyBorder="1" applyAlignment="1" applyProtection="1">
      <alignment horizontal="center"/>
      <protection/>
    </xf>
    <xf numFmtId="2" fontId="6" fillId="2" borderId="22" xfId="0" applyNumberFormat="1" applyFont="1" applyFill="1" applyBorder="1" applyAlignment="1" applyProtection="1">
      <alignment horizontal="center"/>
      <protection/>
    </xf>
    <xf numFmtId="4" fontId="6" fillId="2" borderId="29" xfId="0" applyNumberFormat="1" applyFont="1" applyFill="1" applyBorder="1" applyAlignment="1" applyProtection="1">
      <alignment horizontal="center"/>
      <protection/>
    </xf>
    <xf numFmtId="0" fontId="7" fillId="2" borderId="22" xfId="0" applyFont="1" applyFill="1" applyBorder="1" applyAlignment="1" applyProtection="1">
      <alignment horizontal="left"/>
      <protection/>
    </xf>
    <xf numFmtId="3" fontId="6" fillId="2" borderId="30" xfId="0" applyNumberFormat="1" applyFont="1" applyFill="1" applyBorder="1" applyAlignment="1" applyProtection="1">
      <alignment horizontal="center"/>
      <protection/>
    </xf>
    <xf numFmtId="3" fontId="6" fillId="2" borderId="22" xfId="0" applyNumberFormat="1" applyFont="1" applyFill="1" applyBorder="1" applyAlignment="1" applyProtection="1">
      <alignment horizontal="center"/>
      <protection/>
    </xf>
    <xf numFmtId="4" fontId="6" fillId="2" borderId="46" xfId="0" applyNumberFormat="1" applyFont="1" applyFill="1" applyBorder="1" applyAlignment="1" applyProtection="1">
      <alignment horizontal="center"/>
      <protection/>
    </xf>
    <xf numFmtId="4" fontId="6" fillId="2" borderId="45" xfId="0" applyNumberFormat="1" applyFont="1" applyFill="1" applyBorder="1" applyAlignment="1" applyProtection="1">
      <alignment horizontal="center"/>
      <protection/>
    </xf>
    <xf numFmtId="2" fontId="6" fillId="2" borderId="45" xfId="0" applyNumberFormat="1" applyFont="1" applyFill="1" applyBorder="1" applyAlignment="1" applyProtection="1">
      <alignment horizontal="center"/>
      <protection/>
    </xf>
    <xf numFmtId="4" fontId="6" fillId="2" borderId="2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6" fillId="2" borderId="51" xfId="0" applyFont="1" applyFill="1" applyBorder="1" applyAlignment="1" applyProtection="1">
      <alignment/>
      <protection/>
    </xf>
    <xf numFmtId="0" fontId="6" fillId="2" borderId="11" xfId="0" applyFont="1" applyFill="1" applyBorder="1" applyAlignment="1" applyProtection="1">
      <alignment/>
      <protection/>
    </xf>
    <xf numFmtId="0" fontId="6" fillId="2" borderId="12" xfId="0" applyFont="1" applyFill="1" applyBorder="1" applyAlignment="1" applyProtection="1">
      <alignment/>
      <protection/>
    </xf>
    <xf numFmtId="0" fontId="6" fillId="2" borderId="52" xfId="0" applyFont="1" applyFill="1" applyBorder="1" applyAlignment="1" applyProtection="1">
      <alignment horizontal="centerContinuous"/>
      <protection/>
    </xf>
    <xf numFmtId="0" fontId="0" fillId="2" borderId="16" xfId="0" applyFont="1" applyFill="1" applyBorder="1" applyAlignment="1" applyProtection="1">
      <alignment horizontal="center"/>
      <protection/>
    </xf>
    <xf numFmtId="4" fontId="6" fillId="2" borderId="23" xfId="0" applyNumberFormat="1" applyFont="1" applyFill="1" applyBorder="1" applyAlignment="1" applyProtection="1">
      <alignment horizontal="center"/>
      <protection/>
    </xf>
    <xf numFmtId="0" fontId="9" fillId="2" borderId="13" xfId="0" applyFont="1" applyFill="1" applyBorder="1" applyAlignment="1" applyProtection="1">
      <alignment/>
      <protection/>
    </xf>
    <xf numFmtId="0" fontId="9" fillId="2" borderId="1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Continuous"/>
      <protection/>
    </xf>
    <xf numFmtId="0" fontId="9" fillId="0" borderId="15" xfId="0" applyFont="1" applyBorder="1" applyAlignment="1" applyProtection="1">
      <alignment horizontal="centerContinuous"/>
      <protection/>
    </xf>
    <xf numFmtId="0" fontId="9" fillId="2" borderId="10" xfId="0" applyFont="1" applyFill="1" applyBorder="1" applyAlignment="1" applyProtection="1">
      <alignment horizontal="centerContinuous"/>
      <protection/>
    </xf>
    <xf numFmtId="0" fontId="9" fillId="2" borderId="16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15" xfId="0" applyFont="1" applyFill="1" applyBorder="1" applyAlignment="1" applyProtection="1">
      <alignment horizontal="center"/>
      <protection/>
    </xf>
    <xf numFmtId="0" fontId="10" fillId="2" borderId="10" xfId="0" applyFont="1" applyFill="1" applyBorder="1" applyAlignment="1" applyProtection="1">
      <alignment horizontal="centerContinuous"/>
      <protection/>
    </xf>
    <xf numFmtId="0" fontId="9" fillId="2" borderId="15" xfId="0" applyFont="1" applyFill="1" applyBorder="1" applyAlignment="1" applyProtection="1">
      <alignment horizontal="centerContinuous"/>
      <protection/>
    </xf>
    <xf numFmtId="0" fontId="10" fillId="2" borderId="10" xfId="0" applyFont="1" applyFill="1" applyBorder="1" applyAlignment="1" applyProtection="1">
      <alignment horizontal="center"/>
      <protection/>
    </xf>
    <xf numFmtId="0" fontId="9" fillId="2" borderId="10" xfId="0" applyFont="1" applyFill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/>
      <protection/>
    </xf>
    <xf numFmtId="0" fontId="9" fillId="2" borderId="15" xfId="0" applyFont="1" applyFill="1" applyBorder="1" applyAlignment="1" applyProtection="1">
      <alignment/>
      <protection/>
    </xf>
    <xf numFmtId="0" fontId="9" fillId="2" borderId="15" xfId="0" applyFont="1" applyFill="1" applyBorder="1" applyAlignment="1" applyProtection="1">
      <alignment horizontal="center"/>
      <protection/>
    </xf>
    <xf numFmtId="0" fontId="9" fillId="2" borderId="24" xfId="0" applyFont="1" applyFill="1" applyBorder="1" applyAlignment="1" applyProtection="1">
      <alignment horizontal="center"/>
      <protection/>
    </xf>
    <xf numFmtId="0" fontId="9" fillId="2" borderId="46" xfId="0" applyFont="1" applyFill="1" applyBorder="1" applyAlignment="1" applyProtection="1">
      <alignment horizontal="center"/>
      <protection/>
    </xf>
    <xf numFmtId="0" fontId="9" fillId="2" borderId="24" xfId="0" applyFont="1" applyFill="1" applyBorder="1" applyAlignment="1" applyProtection="1">
      <alignment/>
      <protection/>
    </xf>
    <xf numFmtId="0" fontId="9" fillId="2" borderId="45" xfId="0" applyFont="1" applyFill="1" applyBorder="1" applyAlignment="1" applyProtection="1">
      <alignment/>
      <protection/>
    </xf>
    <xf numFmtId="0" fontId="9" fillId="2" borderId="45" xfId="0" applyFont="1" applyFill="1" applyBorder="1" applyAlignment="1" applyProtection="1">
      <alignment horizontal="center"/>
      <protection/>
    </xf>
    <xf numFmtId="0" fontId="9" fillId="2" borderId="18" xfId="0" applyFont="1" applyFill="1" applyBorder="1" applyAlignment="1" applyProtection="1">
      <alignment horizontal="center"/>
      <protection/>
    </xf>
    <xf numFmtId="0" fontId="9" fillId="2" borderId="19" xfId="0" applyFont="1" applyFill="1" applyBorder="1" applyAlignment="1" applyProtection="1">
      <alignment horizontal="left"/>
      <protection/>
    </xf>
    <xf numFmtId="3" fontId="9" fillId="2" borderId="17" xfId="0" applyNumberFormat="1" applyFont="1" applyFill="1" applyBorder="1" applyAlignment="1" applyProtection="1">
      <alignment horizontal="center"/>
      <protection/>
    </xf>
    <xf numFmtId="4" fontId="9" fillId="2" borderId="17" xfId="0" applyNumberFormat="1" applyFont="1" applyFill="1" applyBorder="1" applyAlignment="1" applyProtection="1">
      <alignment horizontal="center"/>
      <protection/>
    </xf>
    <xf numFmtId="4" fontId="9" fillId="2" borderId="19" xfId="0" applyNumberFormat="1" applyFont="1" applyFill="1" applyBorder="1" applyAlignment="1" applyProtection="1">
      <alignment horizontal="center"/>
      <protection/>
    </xf>
    <xf numFmtId="4" fontId="9" fillId="2" borderId="18" xfId="0" applyNumberFormat="1" applyFont="1" applyFill="1" applyBorder="1" applyAlignment="1" applyProtection="1">
      <alignment horizontal="center"/>
      <protection/>
    </xf>
    <xf numFmtId="2" fontId="9" fillId="2" borderId="17" xfId="0" applyNumberFormat="1" applyFont="1" applyFill="1" applyBorder="1" applyAlignment="1" applyProtection="1">
      <alignment horizontal="center"/>
      <protection/>
    </xf>
    <xf numFmtId="2" fontId="9" fillId="2" borderId="19" xfId="0" applyNumberFormat="1" applyFont="1" applyFill="1" applyBorder="1" applyAlignment="1" applyProtection="1">
      <alignment horizontal="center"/>
      <protection/>
    </xf>
    <xf numFmtId="0" fontId="9" fillId="2" borderId="23" xfId="0" applyFont="1" applyFill="1" applyBorder="1" applyAlignment="1" applyProtection="1">
      <alignment horizontal="center"/>
      <protection/>
    </xf>
    <xf numFmtId="0" fontId="9" fillId="2" borderId="29" xfId="0" applyFont="1" applyFill="1" applyBorder="1" applyAlignment="1" applyProtection="1">
      <alignment horizontal="left"/>
      <protection/>
    </xf>
    <xf numFmtId="3" fontId="9" fillId="2" borderId="22" xfId="0" applyNumberFormat="1" applyFont="1" applyFill="1" applyBorder="1" applyAlignment="1" applyProtection="1">
      <alignment horizontal="center"/>
      <protection/>
    </xf>
    <xf numFmtId="4" fontId="9" fillId="2" borderId="22" xfId="0" applyNumberFormat="1" applyFont="1" applyFill="1" applyBorder="1" applyAlignment="1" applyProtection="1">
      <alignment horizontal="center"/>
      <protection/>
    </xf>
    <xf numFmtId="4" fontId="9" fillId="2" borderId="29" xfId="0" applyNumberFormat="1" applyFont="1" applyFill="1" applyBorder="1" applyAlignment="1" applyProtection="1">
      <alignment horizontal="center"/>
      <protection/>
    </xf>
    <xf numFmtId="4" fontId="9" fillId="2" borderId="23" xfId="0" applyNumberFormat="1" applyFont="1" applyFill="1" applyBorder="1" applyAlignment="1" applyProtection="1">
      <alignment horizontal="center"/>
      <protection/>
    </xf>
    <xf numFmtId="2" fontId="9" fillId="2" borderId="22" xfId="0" applyNumberFormat="1" applyFont="1" applyFill="1" applyBorder="1" applyAlignment="1" applyProtection="1">
      <alignment horizontal="center"/>
      <protection/>
    </xf>
    <xf numFmtId="2" fontId="9" fillId="2" borderId="29" xfId="0" applyNumberFormat="1" applyFont="1" applyFill="1" applyBorder="1" applyAlignment="1" applyProtection="1">
      <alignment horizontal="center"/>
      <protection/>
    </xf>
    <xf numFmtId="0" fontId="11" fillId="2" borderId="29" xfId="0" applyFont="1" applyFill="1" applyBorder="1" applyAlignment="1" applyProtection="1">
      <alignment horizontal="left"/>
      <protection/>
    </xf>
    <xf numFmtId="3" fontId="9" fillId="2" borderId="23" xfId="0" applyNumberFormat="1" applyFont="1" applyFill="1" applyBorder="1" applyAlignment="1" applyProtection="1">
      <alignment horizontal="center"/>
      <protection/>
    </xf>
    <xf numFmtId="4" fontId="9" fillId="2" borderId="46" xfId="0" applyNumberFormat="1" applyFont="1" applyFill="1" applyBorder="1" applyAlignment="1" applyProtection="1">
      <alignment horizontal="center"/>
      <protection/>
    </xf>
    <xf numFmtId="2" fontId="9" fillId="2" borderId="45" xfId="0" applyNumberFormat="1" applyFont="1" applyFill="1" applyBorder="1" applyAlignment="1" applyProtection="1">
      <alignment horizontal="center"/>
      <protection/>
    </xf>
    <xf numFmtId="2" fontId="9" fillId="2" borderId="46" xfId="0" applyNumberFormat="1" applyFont="1" applyFill="1" applyBorder="1" applyAlignment="1" applyProtection="1">
      <alignment horizontal="center"/>
      <protection/>
    </xf>
    <xf numFmtId="0" fontId="9" fillId="2" borderId="47" xfId="0" applyFont="1" applyFill="1" applyBorder="1" applyAlignment="1" applyProtection="1">
      <alignment horizontal="centerContinuous"/>
      <protection/>
    </xf>
    <xf numFmtId="49" fontId="6" fillId="2" borderId="42" xfId="0" applyNumberFormat="1" applyFont="1" applyFill="1" applyBorder="1" applyAlignment="1" applyProtection="1">
      <alignment/>
      <protection/>
    </xf>
    <xf numFmtId="0" fontId="6" fillId="2" borderId="44" xfId="0" applyFont="1" applyFill="1" applyBorder="1" applyAlignment="1" applyProtection="1">
      <alignment/>
      <protection/>
    </xf>
    <xf numFmtId="0" fontId="6" fillId="2" borderId="41" xfId="0" applyFont="1" applyFill="1" applyBorder="1" applyAlignment="1" applyProtection="1">
      <alignment/>
      <protection/>
    </xf>
    <xf numFmtId="0" fontId="6" fillId="0" borderId="41" xfId="0" applyFont="1" applyBorder="1" applyAlignment="1">
      <alignment/>
    </xf>
    <xf numFmtId="49" fontId="6" fillId="2" borderId="53" xfId="0" applyNumberFormat="1" applyFont="1" applyFill="1" applyBorder="1" applyAlignment="1" applyProtection="1">
      <alignment/>
      <protection/>
    </xf>
    <xf numFmtId="0" fontId="0" fillId="2" borderId="26" xfId="0" applyFill="1" applyBorder="1" applyAlignment="1">
      <alignment/>
    </xf>
    <xf numFmtId="0" fontId="0" fillId="2" borderId="2" xfId="0" applyFill="1" applyBorder="1" applyAlignment="1" applyProtection="1">
      <alignment/>
      <protection/>
    </xf>
    <xf numFmtId="49" fontId="8" fillId="2" borderId="8" xfId="0" applyNumberFormat="1" applyFont="1" applyFill="1" applyBorder="1" applyAlignment="1" applyProtection="1">
      <alignment/>
      <protection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Continuous"/>
      <protection locked="0"/>
    </xf>
    <xf numFmtId="4" fontId="0" fillId="2" borderId="14" xfId="0" applyNumberFormat="1" applyFill="1" applyBorder="1" applyAlignment="1" applyProtection="1">
      <alignment horizontal="center"/>
      <protection locked="0"/>
    </xf>
    <xf numFmtId="4" fontId="6" fillId="2" borderId="14" xfId="0" applyNumberFormat="1" applyFont="1" applyFill="1" applyBorder="1" applyAlignment="1">
      <alignment horizontal="center"/>
    </xf>
    <xf numFmtId="4" fontId="0" fillId="2" borderId="20" xfId="0" applyNumberFormat="1" applyFill="1" applyBorder="1" applyAlignment="1">
      <alignment horizontal="center"/>
    </xf>
    <xf numFmtId="0" fontId="6" fillId="2" borderId="35" xfId="0" applyFont="1" applyFill="1" applyBorder="1" applyAlignment="1" applyProtection="1">
      <alignment/>
      <protection/>
    </xf>
    <xf numFmtId="0" fontId="6" fillId="2" borderId="36" xfId="0" applyFont="1" applyFill="1" applyBorder="1" applyAlignment="1" applyProtection="1">
      <alignment/>
      <protection/>
    </xf>
    <xf numFmtId="49" fontId="6" fillId="2" borderId="35" xfId="0" applyNumberFormat="1" applyFont="1" applyFill="1" applyBorder="1" applyAlignment="1" applyProtection="1">
      <alignment/>
      <protection/>
    </xf>
    <xf numFmtId="0" fontId="6" fillId="2" borderId="37" xfId="0" applyFont="1" applyFill="1" applyBorder="1" applyAlignment="1" applyProtection="1">
      <alignment/>
      <protection/>
    </xf>
    <xf numFmtId="0" fontId="6" fillId="2" borderId="38" xfId="0" applyFont="1" applyFill="1" applyBorder="1" applyAlignment="1" applyProtection="1">
      <alignment/>
      <protection/>
    </xf>
    <xf numFmtId="0" fontId="6" fillId="2" borderId="39" xfId="0" applyFont="1" applyFill="1" applyBorder="1" applyAlignment="1" applyProtection="1">
      <alignment/>
      <protection/>
    </xf>
    <xf numFmtId="49" fontId="6" fillId="2" borderId="38" xfId="0" applyNumberFormat="1" applyFont="1" applyFill="1" applyBorder="1" applyAlignment="1" applyProtection="1">
      <alignment/>
      <protection/>
    </xf>
    <xf numFmtId="0" fontId="6" fillId="2" borderId="40" xfId="0" applyFont="1" applyFill="1" applyBorder="1" applyAlignment="1" applyProtection="1">
      <alignment/>
      <protection/>
    </xf>
    <xf numFmtId="0" fontId="6" fillId="2" borderId="15" xfId="0" applyFont="1" applyFill="1" applyBorder="1" applyAlignment="1" applyProtection="1">
      <alignment horizontal="centerContinuous"/>
      <protection/>
    </xf>
    <xf numFmtId="0" fontId="0" fillId="2" borderId="26" xfId="0" applyFill="1" applyBorder="1" applyAlignment="1" applyProtection="1">
      <alignment/>
      <protection/>
    </xf>
    <xf numFmtId="0" fontId="6" fillId="2" borderId="15" xfId="0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41" xfId="0" applyFont="1" applyFill="1" applyBorder="1" applyAlignment="1" applyProtection="1">
      <alignment horizontal="centerContinuous"/>
      <protection/>
    </xf>
    <xf numFmtId="0" fontId="6" fillId="2" borderId="7" xfId="0" applyFont="1" applyFill="1" applyBorder="1" applyAlignment="1" applyProtection="1">
      <alignment horizontal="centerContinuous"/>
      <protection/>
    </xf>
    <xf numFmtId="0" fontId="8" fillId="2" borderId="10" xfId="0" applyFont="1" applyFill="1" applyBorder="1" applyAlignment="1" applyProtection="1">
      <alignment horizontal="centerContinuous"/>
      <protection/>
    </xf>
    <xf numFmtId="0" fontId="8" fillId="2" borderId="15" xfId="0" applyFont="1" applyFill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4" fontId="0" fillId="2" borderId="0" xfId="0" applyNumberFormat="1" applyFill="1" applyBorder="1" applyAlignment="1" applyProtection="1">
      <alignment horizontal="center"/>
      <protection/>
    </xf>
    <xf numFmtId="4" fontId="6" fillId="2" borderId="15" xfId="0" applyNumberFormat="1" applyFont="1" applyFill="1" applyBorder="1" applyAlignment="1" applyProtection="1">
      <alignment horizontal="center"/>
      <protection/>
    </xf>
    <xf numFmtId="4" fontId="6" fillId="2" borderId="0" xfId="0" applyNumberFormat="1" applyFont="1" applyFill="1" applyBorder="1" applyAlignment="1" applyProtection="1">
      <alignment horizontal="center"/>
      <protection/>
    </xf>
    <xf numFmtId="0" fontId="6" fillId="2" borderId="17" xfId="0" applyFont="1" applyFill="1" applyBorder="1" applyAlignment="1" applyProtection="1">
      <alignment horizontal="center"/>
      <protection/>
    </xf>
    <xf numFmtId="0" fontId="0" fillId="2" borderId="20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4" fontId="0" fillId="2" borderId="45" xfId="0" applyNumberFormat="1" applyFill="1" applyBorder="1" applyAlignment="1" applyProtection="1">
      <alignment horizontal="center"/>
      <protection/>
    </xf>
    <xf numFmtId="4" fontId="0" fillId="2" borderId="38" xfId="0" applyNumberFormat="1" applyFill="1" applyBorder="1" applyAlignment="1" applyProtection="1">
      <alignment horizontal="center"/>
      <protection/>
    </xf>
    <xf numFmtId="0" fontId="6" fillId="2" borderId="25" xfId="0" applyFont="1" applyFill="1" applyBorder="1" applyAlignment="1" applyProtection="1">
      <alignment horizontal="center"/>
      <protection/>
    </xf>
    <xf numFmtId="0" fontId="6" fillId="2" borderId="21" xfId="0" applyFont="1" applyFill="1" applyBorder="1" applyAlignment="1" applyProtection="1">
      <alignment horizontal="left"/>
      <protection/>
    </xf>
    <xf numFmtId="3" fontId="6" fillId="2" borderId="54" xfId="0" applyNumberFormat="1" applyFont="1" applyFill="1" applyBorder="1" applyAlignment="1" applyProtection="1">
      <alignment horizontal="center"/>
      <protection/>
    </xf>
    <xf numFmtId="4" fontId="6" fillId="2" borderId="28" xfId="0" applyNumberFormat="1" applyFont="1" applyFill="1" applyBorder="1" applyAlignment="1" applyProtection="1">
      <alignment horizontal="center"/>
      <protection/>
    </xf>
    <xf numFmtId="2" fontId="6" fillId="2" borderId="21" xfId="0" applyNumberFormat="1" applyFont="1" applyFill="1" applyBorder="1" applyAlignment="1" applyProtection="1">
      <alignment horizontal="center"/>
      <protection/>
    </xf>
    <xf numFmtId="3" fontId="6" fillId="2" borderId="20" xfId="0" applyNumberFormat="1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26" xfId="0" applyFill="1" applyBorder="1" applyAlignment="1" applyProtection="1">
      <alignment/>
      <protection/>
    </xf>
    <xf numFmtId="4" fontId="0" fillId="2" borderId="17" xfId="0" applyNumberFormat="1" applyFill="1" applyBorder="1" applyAlignment="1" applyProtection="1">
      <alignment horizontal="center"/>
      <protection/>
    </xf>
    <xf numFmtId="0" fontId="6" fillId="2" borderId="16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4" fontId="0" fillId="2" borderId="14" xfId="0" applyNumberFormat="1" applyFill="1" applyBorder="1" applyAlignment="1" applyProtection="1">
      <alignment horizontal="center"/>
      <protection/>
    </xf>
    <xf numFmtId="4" fontId="6" fillId="2" borderId="14" xfId="0" applyNumberFormat="1" applyFont="1" applyFill="1" applyBorder="1" applyAlignment="1" applyProtection="1">
      <alignment horizontal="center"/>
      <protection/>
    </xf>
    <xf numFmtId="4" fontId="0" fillId="2" borderId="20" xfId="0" applyNumberFormat="1" applyFill="1" applyBorder="1" applyAlignment="1" applyProtection="1">
      <alignment horizontal="center"/>
      <protection/>
    </xf>
    <xf numFmtId="0" fontId="0" fillId="2" borderId="10" xfId="0" applyFont="1" applyFill="1" applyBorder="1" applyAlignment="1" applyProtection="1">
      <alignment horizontal="centerContinuous"/>
      <protection/>
    </xf>
    <xf numFmtId="0" fontId="8" fillId="2" borderId="0" xfId="0" applyFont="1" applyFill="1" applyBorder="1" applyAlignment="1" applyProtection="1">
      <alignment horizontal="centerContinuous"/>
      <protection/>
    </xf>
    <xf numFmtId="0" fontId="6" fillId="2" borderId="15" xfId="0" applyFont="1" applyFill="1" applyBorder="1" applyAlignment="1" applyProtection="1">
      <alignment horizontal="center"/>
      <protection/>
    </xf>
    <xf numFmtId="0" fontId="6" fillId="2" borderId="46" xfId="0" applyFont="1" applyFill="1" applyBorder="1" applyAlignment="1" applyProtection="1">
      <alignment horizontal="center"/>
      <protection/>
    </xf>
    <xf numFmtId="0" fontId="6" fillId="2" borderId="24" xfId="0" applyFont="1" applyFill="1" applyBorder="1" applyAlignment="1" applyProtection="1">
      <alignment/>
      <protection/>
    </xf>
    <xf numFmtId="0" fontId="6" fillId="2" borderId="45" xfId="0" applyFont="1" applyFill="1" applyBorder="1" applyAlignment="1" applyProtection="1">
      <alignment/>
      <protection/>
    </xf>
    <xf numFmtId="0" fontId="6" fillId="2" borderId="46" xfId="0" applyFont="1" applyFill="1" applyBorder="1" applyAlignment="1" applyProtection="1">
      <alignment/>
      <protection/>
    </xf>
    <xf numFmtId="0" fontId="6" fillId="2" borderId="19" xfId="0" applyFont="1" applyFill="1" applyBorder="1" applyAlignment="1" applyProtection="1">
      <alignment horizontal="left"/>
      <protection/>
    </xf>
    <xf numFmtId="2" fontId="6" fillId="2" borderId="19" xfId="0" applyNumberFormat="1" applyFont="1" applyFill="1" applyBorder="1" applyAlignment="1" applyProtection="1">
      <alignment horizontal="center"/>
      <protection/>
    </xf>
    <xf numFmtId="0" fontId="6" fillId="2" borderId="29" xfId="0" applyFont="1" applyFill="1" applyBorder="1" applyAlignment="1" applyProtection="1">
      <alignment horizontal="left"/>
      <protection/>
    </xf>
    <xf numFmtId="2" fontId="6" fillId="2" borderId="29" xfId="0" applyNumberFormat="1" applyFont="1" applyFill="1" applyBorder="1" applyAlignment="1" applyProtection="1">
      <alignment horizontal="center"/>
      <protection/>
    </xf>
    <xf numFmtId="0" fontId="7" fillId="2" borderId="29" xfId="0" applyFont="1" applyFill="1" applyBorder="1" applyAlignment="1" applyProtection="1">
      <alignment horizontal="left"/>
      <protection/>
    </xf>
    <xf numFmtId="2" fontId="6" fillId="2" borderId="46" xfId="0" applyNumberFormat="1" applyFont="1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/>
      <protection/>
    </xf>
    <xf numFmtId="0" fontId="6" fillId="2" borderId="55" xfId="0" applyFont="1" applyFill="1" applyBorder="1" applyAlignment="1" applyProtection="1">
      <alignment/>
      <protection/>
    </xf>
    <xf numFmtId="0" fontId="6" fillId="2" borderId="56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2" borderId="57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centerContinuous"/>
      <protection/>
    </xf>
    <xf numFmtId="0" fontId="0" fillId="2" borderId="2" xfId="0" applyFill="1" applyBorder="1" applyAlignment="1" applyProtection="1">
      <alignment horizontal="centerContinuous"/>
      <protection/>
    </xf>
    <xf numFmtId="0" fontId="6" fillId="0" borderId="13" xfId="0" applyFont="1" applyBorder="1" applyAlignment="1" applyProtection="1">
      <alignment horizontal="centerContinuous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horizontal="centerContinuous"/>
      <protection/>
    </xf>
    <xf numFmtId="0" fontId="0" fillId="2" borderId="15" xfId="0" applyFont="1" applyFill="1" applyBorder="1" applyAlignment="1" applyProtection="1">
      <alignment horizontal="center"/>
      <protection/>
    </xf>
    <xf numFmtId="4" fontId="0" fillId="2" borderId="15" xfId="0" applyNumberFormat="1" applyFill="1" applyBorder="1" applyAlignment="1" applyProtection="1">
      <alignment horizontal="center"/>
      <protection/>
    </xf>
    <xf numFmtId="0" fontId="6" fillId="2" borderId="7" xfId="0" applyFont="1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8" fillId="2" borderId="15" xfId="0" applyFont="1" applyFill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8" fillId="2" borderId="17" xfId="0" applyFont="1" applyFill="1" applyBorder="1" applyAlignment="1" applyProtection="1">
      <alignment/>
      <protection/>
    </xf>
    <xf numFmtId="49" fontId="6" fillId="2" borderId="0" xfId="0" applyNumberFormat="1" applyFont="1" applyFill="1" applyBorder="1" applyAlignment="1" applyProtection="1">
      <alignment/>
      <protection/>
    </xf>
    <xf numFmtId="49" fontId="6" fillId="2" borderId="28" xfId="0" applyNumberFormat="1" applyFon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9" fontId="6" fillId="2" borderId="7" xfId="0" applyNumberFormat="1" applyFont="1" applyFill="1" applyBorder="1" applyAlignment="1" applyProtection="1">
      <alignment/>
      <protection/>
    </xf>
    <xf numFmtId="49" fontId="6" fillId="2" borderId="10" xfId="0" applyNumberFormat="1" applyFont="1" applyFill="1" applyBorder="1" applyAlignment="1" applyProtection="1">
      <alignment/>
      <protection/>
    </xf>
    <xf numFmtId="49" fontId="6" fillId="2" borderId="40" xfId="0" applyNumberFormat="1" applyFont="1" applyFill="1" applyBorder="1" applyAlignment="1" applyProtection="1">
      <alignment/>
      <protection/>
    </xf>
    <xf numFmtId="0" fontId="6" fillId="2" borderId="47" xfId="0" applyFont="1" applyFill="1" applyBorder="1" applyAlignment="1" applyProtection="1">
      <alignment horizontal="centerContinuous"/>
      <protection/>
    </xf>
    <xf numFmtId="3" fontId="0" fillId="2" borderId="48" xfId="0" applyNumberFormat="1" applyFont="1" applyFill="1" applyBorder="1" applyAlignment="1" applyProtection="1">
      <alignment horizontal="center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48" xfId="0" applyFont="1" applyFill="1" applyBorder="1" applyAlignment="1" applyProtection="1">
      <alignment horizontal="center"/>
      <protection/>
    </xf>
    <xf numFmtId="0" fontId="0" fillId="2" borderId="53" xfId="0" applyFont="1" applyFill="1" applyBorder="1" applyAlignment="1" applyProtection="1">
      <alignment horizontal="centerContinuous"/>
      <protection/>
    </xf>
    <xf numFmtId="0" fontId="0" fillId="2" borderId="53" xfId="0" applyFont="1" applyFill="1" applyBorder="1" applyAlignment="1" applyProtection="1">
      <alignment horizontal="center"/>
      <protection/>
    </xf>
    <xf numFmtId="0" fontId="0" fillId="2" borderId="49" xfId="0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27" xfId="0" applyFont="1" applyFill="1" applyBorder="1" applyAlignment="1" applyProtection="1">
      <alignment horizontal="center"/>
      <protection/>
    </xf>
    <xf numFmtId="4" fontId="0" fillId="2" borderId="15" xfId="0" applyNumberFormat="1" applyFont="1" applyFill="1" applyBorder="1" applyAlignment="1" applyProtection="1">
      <alignment horizontal="center"/>
      <protection/>
    </xf>
    <xf numFmtId="0" fontId="0" fillId="2" borderId="50" xfId="0" applyFont="1" applyFill="1" applyBorder="1" applyAlignment="1" applyProtection="1">
      <alignment horizontal="center"/>
      <protection/>
    </xf>
    <xf numFmtId="0" fontId="0" fillId="2" borderId="58" xfId="0" applyFont="1" applyFill="1" applyBorder="1" applyAlignment="1" applyProtection="1">
      <alignment horizontal="center"/>
      <protection/>
    </xf>
    <xf numFmtId="4" fontId="6" fillId="2" borderId="20" xfId="0" applyNumberFormat="1" applyFont="1" applyFill="1" applyBorder="1" applyAlignment="1" applyProtection="1">
      <alignment horizontal="center"/>
      <protection/>
    </xf>
    <xf numFmtId="4" fontId="6" fillId="2" borderId="18" xfId="0" applyNumberFormat="1" applyFont="1" applyFill="1" applyBorder="1" applyAlignment="1" applyProtection="1">
      <alignment horizontal="center"/>
      <protection/>
    </xf>
    <xf numFmtId="4" fontId="6" fillId="2" borderId="30" xfId="0" applyNumberFormat="1" applyFont="1" applyFill="1" applyBorder="1" applyAlignment="1" applyProtection="1">
      <alignment horizontal="center"/>
      <protection/>
    </xf>
    <xf numFmtId="3" fontId="0" fillId="2" borderId="2" xfId="0" applyNumberFormat="1" applyFont="1" applyFill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/>
      <protection/>
    </xf>
    <xf numFmtId="0" fontId="12" fillId="0" borderId="53" xfId="0" applyFont="1" applyBorder="1" applyAlignment="1" applyProtection="1">
      <alignment/>
      <protection/>
    </xf>
    <xf numFmtId="0" fontId="12" fillId="0" borderId="3" xfId="0" applyFont="1" applyBorder="1" applyAlignment="1" applyProtection="1">
      <alignment/>
      <protection/>
    </xf>
    <xf numFmtId="0" fontId="12" fillId="0" borderId="59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5" xfId="0" applyFont="1" applyBorder="1" applyAlignment="1" applyProtection="1">
      <alignment/>
      <protection/>
    </xf>
    <xf numFmtId="0" fontId="12" fillId="0" borderId="6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/>
      <protection/>
    </xf>
    <xf numFmtId="0" fontId="12" fillId="0" borderId="55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60" xfId="0" applyFont="1" applyBorder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61" xfId="0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0" fontId="12" fillId="0" borderId="54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left"/>
      <protection/>
    </xf>
    <xf numFmtId="0" fontId="12" fillId="0" borderId="32" xfId="0" applyFont="1" applyBorder="1" applyAlignment="1" applyProtection="1">
      <alignment horizontal="center"/>
      <protection/>
    </xf>
    <xf numFmtId="0" fontId="12" fillId="0" borderId="45" xfId="0" applyFont="1" applyBorder="1" applyAlignment="1" applyProtection="1">
      <alignment horizontal="left"/>
      <protection/>
    </xf>
    <xf numFmtId="3" fontId="12" fillId="0" borderId="17" xfId="0" applyNumberFormat="1" applyFont="1" applyBorder="1" applyAlignment="1" applyProtection="1">
      <alignment horizontal="center"/>
      <protection/>
    </xf>
    <xf numFmtId="3" fontId="12" fillId="0" borderId="20" xfId="0" applyNumberFormat="1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left" wrapText="1"/>
      <protection/>
    </xf>
    <xf numFmtId="3" fontId="12" fillId="0" borderId="17" xfId="0" applyNumberFormat="1" applyFont="1" applyFill="1" applyBorder="1" applyAlignment="1" applyProtection="1">
      <alignment horizontal="center"/>
      <protection/>
    </xf>
    <xf numFmtId="3" fontId="12" fillId="0" borderId="20" xfId="0" applyNumberFormat="1" applyFont="1" applyFill="1" applyBorder="1" applyAlignment="1" applyProtection="1">
      <alignment horizontal="center"/>
      <protection/>
    </xf>
    <xf numFmtId="3" fontId="12" fillId="0" borderId="45" xfId="0" applyNumberFormat="1" applyFont="1" applyFill="1" applyBorder="1" applyAlignment="1" applyProtection="1">
      <alignment horizontal="center"/>
      <protection/>
    </xf>
    <xf numFmtId="3" fontId="12" fillId="0" borderId="32" xfId="0" applyNumberFormat="1" applyFont="1" applyFill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left" wrapText="1"/>
      <protection/>
    </xf>
    <xf numFmtId="3" fontId="12" fillId="0" borderId="21" xfId="0" applyNumberFormat="1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3" fontId="12" fillId="0" borderId="45" xfId="0" applyNumberFormat="1" applyFont="1" applyBorder="1" applyAlignment="1" applyProtection="1">
      <alignment horizontal="center"/>
      <protection/>
    </xf>
    <xf numFmtId="3" fontId="12" fillId="0" borderId="32" xfId="0" applyNumberFormat="1" applyFont="1" applyBorder="1" applyAlignment="1" applyProtection="1">
      <alignment horizontal="center"/>
      <protection/>
    </xf>
    <xf numFmtId="4" fontId="12" fillId="0" borderId="28" xfId="0" applyNumberFormat="1" applyFont="1" applyFill="1" applyBorder="1" applyAlignment="1" applyProtection="1">
      <alignment horizontal="center"/>
      <protection/>
    </xf>
    <xf numFmtId="4" fontId="12" fillId="0" borderId="19" xfId="0" applyNumberFormat="1" applyFont="1" applyFill="1" applyBorder="1" applyAlignment="1" applyProtection="1">
      <alignment horizontal="center"/>
      <protection/>
    </xf>
    <xf numFmtId="4" fontId="12" fillId="0" borderId="46" xfId="0" applyNumberFormat="1" applyFont="1" applyFill="1" applyBorder="1" applyAlignment="1" applyProtection="1">
      <alignment horizontal="center"/>
      <protection/>
    </xf>
    <xf numFmtId="4" fontId="12" fillId="0" borderId="19" xfId="0" applyNumberFormat="1" applyFont="1" applyBorder="1" applyAlignment="1" applyProtection="1">
      <alignment horizontal="center"/>
      <protection/>
    </xf>
    <xf numFmtId="4" fontId="12" fillId="0" borderId="46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>
      <alignment horizontal="center"/>
    </xf>
    <xf numFmtId="4" fontId="6" fillId="2" borderId="54" xfId="0" applyNumberFormat="1" applyFont="1" applyFill="1" applyBorder="1" applyAlignment="1" applyProtection="1">
      <alignment horizontal="center"/>
      <protection/>
    </xf>
    <xf numFmtId="177" fontId="6" fillId="2" borderId="17" xfId="0" applyNumberFormat="1" applyFont="1" applyFill="1" applyBorder="1" applyAlignment="1" applyProtection="1">
      <alignment horizontal="center"/>
      <protection/>
    </xf>
    <xf numFmtId="177" fontId="6" fillId="2" borderId="20" xfId="0" applyNumberFormat="1" applyFont="1" applyFill="1" applyBorder="1" applyAlignment="1" applyProtection="1">
      <alignment horizontal="center"/>
      <protection/>
    </xf>
    <xf numFmtId="177" fontId="6" fillId="2" borderId="18" xfId="0" applyNumberFormat="1" applyFont="1" applyFill="1" applyBorder="1" applyAlignment="1" applyProtection="1">
      <alignment horizontal="center"/>
      <protection/>
    </xf>
    <xf numFmtId="177" fontId="6" fillId="2" borderId="22" xfId="0" applyNumberFormat="1" applyFont="1" applyFill="1" applyBorder="1" applyAlignment="1" applyProtection="1">
      <alignment horizontal="center"/>
      <protection/>
    </xf>
    <xf numFmtId="177" fontId="6" fillId="2" borderId="30" xfId="0" applyNumberFormat="1" applyFont="1" applyFill="1" applyBorder="1" applyAlignment="1" applyProtection="1">
      <alignment horizontal="center"/>
      <protection/>
    </xf>
    <xf numFmtId="177" fontId="6" fillId="2" borderId="23" xfId="0" applyNumberFormat="1" applyFont="1" applyFill="1" applyBorder="1" applyAlignment="1" applyProtection="1">
      <alignment horizontal="center"/>
      <protection/>
    </xf>
    <xf numFmtId="177" fontId="6" fillId="2" borderId="45" xfId="0" applyNumberFormat="1" applyFont="1" applyFill="1" applyBorder="1" applyAlignment="1" applyProtection="1">
      <alignment horizontal="center"/>
      <protection/>
    </xf>
    <xf numFmtId="177" fontId="6" fillId="2" borderId="24" xfId="0" applyNumberFormat="1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Continuous"/>
      <protection/>
    </xf>
    <xf numFmtId="0" fontId="7" fillId="0" borderId="17" xfId="0" applyFont="1" applyBorder="1" applyAlignment="1">
      <alignment horizontal="left"/>
    </xf>
    <xf numFmtId="3" fontId="6" fillId="0" borderId="20" xfId="0" applyNumberFormat="1" applyFont="1" applyBorder="1" applyAlignment="1">
      <alignment horizontal="center"/>
    </xf>
    <xf numFmtId="3" fontId="6" fillId="0" borderId="58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4" fontId="6" fillId="0" borderId="50" xfId="0" applyNumberFormat="1" applyFont="1" applyBorder="1" applyAlignment="1">
      <alignment horizontal="center"/>
    </xf>
    <xf numFmtId="4" fontId="6" fillId="0" borderId="62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3" fontId="6" fillId="0" borderId="45" xfId="0" applyNumberFormat="1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64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2" fontId="6" fillId="0" borderId="31" xfId="0" applyNumberFormat="1" applyFont="1" applyBorder="1" applyAlignment="1">
      <alignment horizontal="center"/>
    </xf>
    <xf numFmtId="0" fontId="7" fillId="2" borderId="17" xfId="0" applyFont="1" applyFill="1" applyBorder="1" applyAlignment="1" applyProtection="1">
      <alignment horizontal="left"/>
      <protection/>
    </xf>
    <xf numFmtId="3" fontId="6" fillId="2" borderId="17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45" xfId="0" applyBorder="1" applyAlignment="1">
      <alignment/>
    </xf>
    <xf numFmtId="0" fontId="6" fillId="2" borderId="28" xfId="0" applyFont="1" applyFill="1" applyBorder="1" applyAlignment="1" applyProtection="1">
      <alignment horizontal="left"/>
      <protection/>
    </xf>
    <xf numFmtId="0" fontId="7" fillId="2" borderId="19" xfId="0" applyFont="1" applyFill="1" applyBorder="1" applyAlignment="1" applyProtection="1">
      <alignment horizontal="left"/>
      <protection/>
    </xf>
    <xf numFmtId="0" fontId="9" fillId="0" borderId="18" xfId="0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3" fontId="9" fillId="0" borderId="45" xfId="0" applyNumberFormat="1" applyFont="1" applyBorder="1" applyAlignment="1">
      <alignment horizontal="center"/>
    </xf>
    <xf numFmtId="0" fontId="11" fillId="2" borderId="17" xfId="0" applyFont="1" applyFill="1" applyBorder="1" applyAlignment="1" applyProtection="1">
      <alignment horizontal="left"/>
      <protection/>
    </xf>
    <xf numFmtId="0" fontId="9" fillId="0" borderId="17" xfId="0" applyFont="1" applyBorder="1" applyAlignment="1">
      <alignment/>
    </xf>
    <xf numFmtId="4" fontId="9" fillId="2" borderId="25" xfId="0" applyNumberFormat="1" applyFont="1" applyFill="1" applyBorder="1" applyAlignment="1" applyProtection="1">
      <alignment horizontal="center"/>
      <protection/>
    </xf>
    <xf numFmtId="4" fontId="9" fillId="2" borderId="28" xfId="0" applyNumberFormat="1" applyFont="1" applyFill="1" applyBorder="1" applyAlignment="1" applyProtection="1">
      <alignment horizontal="center"/>
      <protection/>
    </xf>
    <xf numFmtId="3" fontId="9" fillId="0" borderId="18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3" fontId="9" fillId="2" borderId="21" xfId="0" applyNumberFormat="1" applyFont="1" applyFill="1" applyBorder="1" applyAlignment="1" applyProtection="1">
      <alignment horizontal="center"/>
      <protection/>
    </xf>
    <xf numFmtId="4" fontId="9" fillId="2" borderId="21" xfId="0" applyNumberFormat="1" applyFont="1" applyFill="1" applyBorder="1" applyAlignment="1" applyProtection="1">
      <alignment horizontal="center"/>
      <protection/>
    </xf>
    <xf numFmtId="3" fontId="9" fillId="2" borderId="18" xfId="0" applyNumberFormat="1" applyFont="1" applyFill="1" applyBorder="1" applyAlignment="1" applyProtection="1">
      <alignment horizontal="center"/>
      <protection/>
    </xf>
    <xf numFmtId="0" fontId="9" fillId="0" borderId="45" xfId="0" applyFont="1" applyBorder="1" applyAlignment="1">
      <alignment/>
    </xf>
    <xf numFmtId="3" fontId="6" fillId="2" borderId="28" xfId="0" applyNumberFormat="1" applyFont="1" applyFill="1" applyBorder="1" applyAlignment="1" applyProtection="1">
      <alignment horizontal="center"/>
      <protection/>
    </xf>
    <xf numFmtId="0" fontId="6" fillId="2" borderId="54" xfId="0" applyFont="1" applyFill="1" applyBorder="1" applyAlignment="1" applyProtection="1">
      <alignment horizontal="left"/>
      <protection/>
    </xf>
    <xf numFmtId="0" fontId="6" fillId="2" borderId="20" xfId="0" applyFont="1" applyFill="1" applyBorder="1" applyAlignment="1" applyProtection="1">
      <alignment horizontal="left"/>
      <protection/>
    </xf>
    <xf numFmtId="0" fontId="6" fillId="2" borderId="30" xfId="0" applyFont="1" applyFill="1" applyBorder="1" applyAlignment="1" applyProtection="1">
      <alignment horizontal="left"/>
      <protection/>
    </xf>
    <xf numFmtId="0" fontId="7" fillId="2" borderId="30" xfId="0" applyFont="1" applyFill="1" applyBorder="1" applyAlignment="1" applyProtection="1">
      <alignment horizontal="left"/>
      <protection/>
    </xf>
    <xf numFmtId="0" fontId="7" fillId="2" borderId="20" xfId="0" applyFont="1" applyFill="1" applyBorder="1" applyAlignment="1" applyProtection="1">
      <alignment horizontal="left"/>
      <protection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24" xfId="0" applyFont="1" applyBorder="1" applyAlignment="1">
      <alignment/>
    </xf>
    <xf numFmtId="3" fontId="6" fillId="0" borderId="46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45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4" fontId="6" fillId="0" borderId="64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40" xfId="0" applyNumberFormat="1" applyFont="1" applyBorder="1" applyAlignment="1">
      <alignment horizontal="center"/>
    </xf>
    <xf numFmtId="4" fontId="6" fillId="2" borderId="25" xfId="0" applyNumberFormat="1" applyFont="1" applyFill="1" applyBorder="1" applyAlignment="1" applyProtection="1">
      <alignment horizontal="center"/>
      <protection/>
    </xf>
    <xf numFmtId="4" fontId="6" fillId="0" borderId="24" xfId="0" applyNumberFormat="1" applyFont="1" applyBorder="1" applyAlignment="1">
      <alignment horizontal="center"/>
    </xf>
    <xf numFmtId="177" fontId="6" fillId="2" borderId="25" xfId="0" applyNumberFormat="1" applyFont="1" applyFill="1" applyBorder="1" applyAlignment="1" applyProtection="1">
      <alignment horizontal="center"/>
      <protection/>
    </xf>
    <xf numFmtId="177" fontId="6" fillId="2" borderId="21" xfId="0" applyNumberFormat="1" applyFont="1" applyFill="1" applyBorder="1" applyAlignment="1" applyProtection="1">
      <alignment horizontal="center"/>
      <protection/>
    </xf>
    <xf numFmtId="177" fontId="6" fillId="2" borderId="28" xfId="0" applyNumberFormat="1" applyFont="1" applyFill="1" applyBorder="1" applyAlignment="1" applyProtection="1">
      <alignment horizontal="center"/>
      <protection/>
    </xf>
    <xf numFmtId="177" fontId="6" fillId="2" borderId="19" xfId="0" applyNumberFormat="1" applyFont="1" applyFill="1" applyBorder="1" applyAlignment="1" applyProtection="1">
      <alignment horizontal="center"/>
      <protection/>
    </xf>
    <xf numFmtId="177" fontId="6" fillId="2" borderId="29" xfId="0" applyNumberFormat="1" applyFont="1" applyFill="1" applyBorder="1" applyAlignment="1" applyProtection="1">
      <alignment horizontal="center"/>
      <protection/>
    </xf>
    <xf numFmtId="177" fontId="6" fillId="2" borderId="46" xfId="0" applyNumberFormat="1" applyFont="1" applyFill="1" applyBorder="1" applyAlignment="1" applyProtection="1">
      <alignment horizontal="center"/>
      <protection/>
    </xf>
    <xf numFmtId="177" fontId="6" fillId="0" borderId="25" xfId="0" applyNumberFormat="1" applyFont="1" applyBorder="1" applyAlignment="1" applyProtection="1">
      <alignment horizontal="center"/>
      <protection/>
    </xf>
    <xf numFmtId="177" fontId="6" fillId="0" borderId="18" xfId="0" applyNumberFormat="1" applyFont="1" applyBorder="1" applyAlignment="1" applyProtection="1">
      <alignment horizontal="center"/>
      <protection/>
    </xf>
    <xf numFmtId="177" fontId="6" fillId="0" borderId="23" xfId="0" applyNumberFormat="1" applyFont="1" applyBorder="1" applyAlignment="1" applyProtection="1">
      <alignment horizontal="center"/>
      <protection/>
    </xf>
    <xf numFmtId="177" fontId="6" fillId="0" borderId="24" xfId="0" applyNumberFormat="1" applyFont="1" applyBorder="1" applyAlignment="1" applyProtection="1">
      <alignment horizontal="center"/>
      <protection/>
    </xf>
    <xf numFmtId="177" fontId="6" fillId="2" borderId="54" xfId="0" applyNumberFormat="1" applyFont="1" applyFill="1" applyBorder="1" applyAlignment="1" applyProtection="1">
      <alignment horizontal="center"/>
      <protection/>
    </xf>
    <xf numFmtId="0" fontId="8" fillId="0" borderId="15" xfId="0" applyFont="1" applyBorder="1" applyAlignment="1">
      <alignment horizontal="center"/>
    </xf>
    <xf numFmtId="0" fontId="0" fillId="0" borderId="49" xfId="0" applyFont="1" applyBorder="1" applyAlignment="1">
      <alignment horizontal="centerContinuous"/>
    </xf>
    <xf numFmtId="0" fontId="0" fillId="0" borderId="53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3" fontId="6" fillId="0" borderId="7" xfId="0" applyNumberFormat="1" applyFont="1" applyBorder="1" applyAlignment="1">
      <alignment horizontal="center"/>
    </xf>
    <xf numFmtId="3" fontId="6" fillId="0" borderId="62" xfId="0" applyNumberFormat="1" applyFont="1" applyBorder="1" applyAlignment="1">
      <alignment horizontal="center"/>
    </xf>
    <xf numFmtId="3" fontId="6" fillId="0" borderId="61" xfId="0" applyNumberFormat="1" applyFont="1" applyBorder="1" applyAlignment="1">
      <alignment horizontal="center"/>
    </xf>
    <xf numFmtId="3" fontId="6" fillId="0" borderId="64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4" fontId="6" fillId="2" borderId="65" xfId="0" applyNumberFormat="1" applyFont="1" applyFill="1" applyBorder="1" applyAlignment="1" applyProtection="1">
      <alignment horizontal="center"/>
      <protection/>
    </xf>
    <xf numFmtId="3" fontId="6" fillId="0" borderId="63" xfId="0" applyNumberFormat="1" applyFont="1" applyBorder="1" applyAlignment="1">
      <alignment horizontal="center"/>
    </xf>
    <xf numFmtId="3" fontId="6" fillId="0" borderId="5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9" fillId="2" borderId="25" xfId="0" applyFont="1" applyFill="1" applyBorder="1" applyAlignment="1" applyProtection="1">
      <alignment horizontal="center"/>
      <protection/>
    </xf>
    <xf numFmtId="0" fontId="9" fillId="2" borderId="28" xfId="0" applyFont="1" applyFill="1" applyBorder="1" applyAlignment="1" applyProtection="1">
      <alignment horizontal="left"/>
      <protection/>
    </xf>
    <xf numFmtId="2" fontId="9" fillId="2" borderId="21" xfId="0" applyNumberFormat="1" applyFont="1" applyFill="1" applyBorder="1" applyAlignment="1" applyProtection="1">
      <alignment horizontal="center"/>
      <protection/>
    </xf>
    <xf numFmtId="2" fontId="9" fillId="2" borderId="28" xfId="0" applyNumberFormat="1" applyFont="1" applyFill="1" applyBorder="1" applyAlignment="1" applyProtection="1">
      <alignment horizontal="center"/>
      <protection/>
    </xf>
    <xf numFmtId="4" fontId="6" fillId="0" borderId="17" xfId="0" applyNumberFormat="1" applyFont="1" applyBorder="1" applyAlignment="1" applyProtection="1">
      <alignment horizontal="center"/>
      <protection/>
    </xf>
    <xf numFmtId="4" fontId="6" fillId="0" borderId="9" xfId="0" applyNumberFormat="1" applyFont="1" applyBorder="1" applyAlignment="1" applyProtection="1">
      <alignment horizontal="center"/>
      <protection/>
    </xf>
    <xf numFmtId="4" fontId="6" fillId="0" borderId="45" xfId="0" applyNumberFormat="1" applyFont="1" applyBorder="1" applyAlignment="1" applyProtection="1">
      <alignment horizontal="center"/>
      <protection/>
    </xf>
    <xf numFmtId="4" fontId="6" fillId="0" borderId="31" xfId="0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6" fillId="4" borderId="25" xfId="0" applyNumberFormat="1" applyFont="1" applyFill="1" applyBorder="1" applyAlignment="1" applyProtection="1">
      <alignment horizontal="center"/>
      <protection locked="0"/>
    </xf>
    <xf numFmtId="3" fontId="6" fillId="4" borderId="21" xfId="0" applyNumberFormat="1" applyFont="1" applyFill="1" applyBorder="1" applyAlignment="1" applyProtection="1">
      <alignment horizontal="center"/>
      <protection locked="0"/>
    </xf>
    <xf numFmtId="3" fontId="6" fillId="4" borderId="18" xfId="0" applyNumberFormat="1" applyFont="1" applyFill="1" applyBorder="1" applyAlignment="1" applyProtection="1">
      <alignment horizontal="center"/>
      <protection locked="0"/>
    </xf>
    <xf numFmtId="3" fontId="6" fillId="4" borderId="17" xfId="0" applyNumberFormat="1" applyFont="1" applyFill="1" applyBorder="1" applyAlignment="1" applyProtection="1">
      <alignment horizontal="center"/>
      <protection locked="0"/>
    </xf>
    <xf numFmtId="3" fontId="6" fillId="4" borderId="23" xfId="0" applyNumberFormat="1" applyFont="1" applyFill="1" applyBorder="1" applyAlignment="1" applyProtection="1">
      <alignment horizontal="center"/>
      <protection locked="0"/>
    </xf>
    <xf numFmtId="3" fontId="6" fillId="4" borderId="22" xfId="0" applyNumberFormat="1" applyFont="1" applyFill="1" applyBorder="1" applyAlignment="1" applyProtection="1">
      <alignment horizontal="center"/>
      <protection locked="0"/>
    </xf>
    <xf numFmtId="3" fontId="6" fillId="4" borderId="54" xfId="0" applyNumberFormat="1" applyFont="1" applyFill="1" applyBorder="1" applyAlignment="1" applyProtection="1">
      <alignment horizontal="center"/>
      <protection locked="0"/>
    </xf>
    <xf numFmtId="4" fontId="6" fillId="4" borderId="25" xfId="0" applyNumberFormat="1" applyFont="1" applyFill="1" applyBorder="1" applyAlignment="1" applyProtection="1">
      <alignment horizontal="center"/>
      <protection locked="0"/>
    </xf>
    <xf numFmtId="4" fontId="6" fillId="4" borderId="21" xfId="0" applyNumberFormat="1" applyFont="1" applyFill="1" applyBorder="1" applyAlignment="1" applyProtection="1">
      <alignment horizontal="center"/>
      <protection locked="0"/>
    </xf>
    <xf numFmtId="4" fontId="6" fillId="4" borderId="28" xfId="0" applyNumberFormat="1" applyFont="1" applyFill="1" applyBorder="1" applyAlignment="1" applyProtection="1">
      <alignment horizontal="center"/>
      <protection locked="0"/>
    </xf>
    <xf numFmtId="3" fontId="6" fillId="4" borderId="20" xfId="0" applyNumberFormat="1" applyFont="1" applyFill="1" applyBorder="1" applyAlignment="1" applyProtection="1">
      <alignment horizontal="center"/>
      <protection locked="0"/>
    </xf>
    <xf numFmtId="4" fontId="6" fillId="4" borderId="18" xfId="0" applyNumberFormat="1" applyFont="1" applyFill="1" applyBorder="1" applyAlignment="1" applyProtection="1">
      <alignment horizontal="center"/>
      <protection locked="0"/>
    </xf>
    <xf numFmtId="4" fontId="6" fillId="4" borderId="17" xfId="0" applyNumberFormat="1" applyFont="1" applyFill="1" applyBorder="1" applyAlignment="1" applyProtection="1">
      <alignment horizontal="center"/>
      <protection locked="0"/>
    </xf>
    <xf numFmtId="4" fontId="6" fillId="4" borderId="19" xfId="0" applyNumberFormat="1" applyFont="1" applyFill="1" applyBorder="1" applyAlignment="1" applyProtection="1">
      <alignment horizontal="center"/>
      <protection locked="0"/>
    </xf>
    <xf numFmtId="3" fontId="6" fillId="4" borderId="30" xfId="0" applyNumberFormat="1" applyFont="1" applyFill="1" applyBorder="1" applyAlignment="1" applyProtection="1">
      <alignment horizontal="center"/>
      <protection locked="0"/>
    </xf>
    <xf numFmtId="4" fontId="6" fillId="4" borderId="23" xfId="0" applyNumberFormat="1" applyFont="1" applyFill="1" applyBorder="1" applyAlignment="1" applyProtection="1">
      <alignment horizontal="center"/>
      <protection locked="0"/>
    </xf>
    <xf numFmtId="4" fontId="6" fillId="4" borderId="22" xfId="0" applyNumberFormat="1" applyFont="1" applyFill="1" applyBorder="1" applyAlignment="1" applyProtection="1">
      <alignment horizontal="center"/>
      <protection locked="0"/>
    </xf>
    <xf numFmtId="4" fontId="6" fillId="4" borderId="29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66" xfId="0" applyFon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4" borderId="17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right" wrapText="1"/>
    </xf>
    <xf numFmtId="0" fontId="7" fillId="2" borderId="2" xfId="0" applyFont="1" applyFill="1" applyBorder="1" applyAlignment="1" applyProtection="1">
      <alignment/>
      <protection/>
    </xf>
    <xf numFmtId="0" fontId="7" fillId="2" borderId="44" xfId="0" applyFont="1" applyFill="1" applyBorder="1" applyAlignment="1" applyProtection="1">
      <alignment/>
      <protection/>
    </xf>
    <xf numFmtId="3" fontId="6" fillId="4" borderId="14" xfId="0" applyNumberFormat="1" applyFont="1" applyFill="1" applyBorder="1" applyAlignment="1" applyProtection="1">
      <alignment horizontal="center"/>
      <protection/>
    </xf>
    <xf numFmtId="49" fontId="6" fillId="4" borderId="9" xfId="0" applyNumberFormat="1" applyFont="1" applyFill="1" applyBorder="1" applyAlignment="1" applyProtection="1">
      <alignment/>
      <protection locked="0"/>
    </xf>
    <xf numFmtId="49" fontId="6" fillId="4" borderId="43" xfId="0" applyNumberFormat="1" applyFont="1" applyFill="1" applyBorder="1" applyAlignment="1" applyProtection="1">
      <alignment/>
      <protection locked="0"/>
    </xf>
    <xf numFmtId="49" fontId="6" fillId="4" borderId="39" xfId="0" applyNumberFormat="1" applyFont="1" applyFill="1" applyBorder="1" applyAlignment="1" applyProtection="1">
      <alignment/>
      <protection locked="0"/>
    </xf>
    <xf numFmtId="49" fontId="6" fillId="4" borderId="44" xfId="0" applyNumberFormat="1" applyFont="1" applyFill="1" applyBorder="1" applyAlignment="1" applyProtection="1">
      <alignment/>
      <protection locked="0"/>
    </xf>
    <xf numFmtId="49" fontId="6" fillId="4" borderId="42" xfId="0" applyNumberFormat="1" applyFont="1" applyFill="1" applyBorder="1" applyAlignment="1" applyProtection="1">
      <alignment/>
      <protection locked="0"/>
    </xf>
    <xf numFmtId="3" fontId="6" fillId="4" borderId="14" xfId="0" applyNumberFormat="1" applyFont="1" applyFill="1" applyBorder="1" applyAlignment="1" applyProtection="1">
      <alignment horizontal="center"/>
      <protection locked="0"/>
    </xf>
    <xf numFmtId="2" fontId="6" fillId="4" borderId="21" xfId="0" applyNumberFormat="1" applyFont="1" applyFill="1" applyBorder="1" applyAlignment="1" applyProtection="1">
      <alignment horizontal="center"/>
      <protection locked="0"/>
    </xf>
    <xf numFmtId="2" fontId="6" fillId="4" borderId="28" xfId="0" applyNumberFormat="1" applyFont="1" applyFill="1" applyBorder="1" applyAlignment="1" applyProtection="1">
      <alignment horizontal="center"/>
      <protection locked="0"/>
    </xf>
    <xf numFmtId="2" fontId="6" fillId="4" borderId="17" xfId="0" applyNumberFormat="1" applyFont="1" applyFill="1" applyBorder="1" applyAlignment="1" applyProtection="1">
      <alignment horizontal="center"/>
      <protection locked="0"/>
    </xf>
    <xf numFmtId="2" fontId="6" fillId="4" borderId="19" xfId="0" applyNumberFormat="1" applyFont="1" applyFill="1" applyBorder="1" applyAlignment="1" applyProtection="1">
      <alignment horizontal="center"/>
      <protection locked="0"/>
    </xf>
    <xf numFmtId="2" fontId="6" fillId="4" borderId="22" xfId="0" applyNumberFormat="1" applyFont="1" applyFill="1" applyBorder="1" applyAlignment="1" applyProtection="1">
      <alignment horizontal="center"/>
      <protection locked="0"/>
    </xf>
    <xf numFmtId="2" fontId="6" fillId="4" borderId="29" xfId="0" applyNumberFormat="1" applyFont="1" applyFill="1" applyBorder="1" applyAlignment="1" applyProtection="1">
      <alignment horizontal="center"/>
      <protection locked="0"/>
    </xf>
    <xf numFmtId="4" fontId="6" fillId="4" borderId="54" xfId="0" applyNumberFormat="1" applyFont="1" applyFill="1" applyBorder="1" applyAlignment="1" applyProtection="1">
      <alignment horizontal="center"/>
      <protection locked="0"/>
    </xf>
    <xf numFmtId="4" fontId="6" fillId="4" borderId="20" xfId="0" applyNumberFormat="1" applyFont="1" applyFill="1" applyBorder="1" applyAlignment="1" applyProtection="1">
      <alignment horizontal="center"/>
      <protection locked="0"/>
    </xf>
    <xf numFmtId="4" fontId="6" fillId="4" borderId="30" xfId="0" applyNumberFormat="1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/>
      <protection/>
    </xf>
    <xf numFmtId="0" fontId="7" fillId="2" borderId="11" xfId="0" applyFont="1" applyFill="1" applyBorder="1" applyAlignment="1">
      <alignment/>
    </xf>
    <xf numFmtId="49" fontId="6" fillId="4" borderId="44" xfId="0" applyNumberFormat="1" applyFont="1" applyFill="1" applyBorder="1" applyAlignment="1" applyProtection="1">
      <alignment horizontal="right"/>
      <protection locked="0"/>
    </xf>
    <xf numFmtId="49" fontId="6" fillId="4" borderId="11" xfId="0" applyNumberFormat="1" applyFont="1" applyFill="1" applyBorder="1" applyAlignment="1" applyProtection="1">
      <alignment/>
      <protection locked="0"/>
    </xf>
    <xf numFmtId="0" fontId="0" fillId="4" borderId="43" xfId="0" applyFill="1" applyBorder="1" applyAlignment="1" applyProtection="1">
      <alignment/>
      <protection locked="0"/>
    </xf>
    <xf numFmtId="3" fontId="9" fillId="4" borderId="25" xfId="0" applyNumberFormat="1" applyFont="1" applyFill="1" applyBorder="1" applyAlignment="1" applyProtection="1">
      <alignment horizontal="center"/>
      <protection locked="0"/>
    </xf>
    <xf numFmtId="3" fontId="9" fillId="4" borderId="21" xfId="0" applyNumberFormat="1" applyFont="1" applyFill="1" applyBorder="1" applyAlignment="1" applyProtection="1">
      <alignment horizontal="center"/>
      <protection locked="0"/>
    </xf>
    <xf numFmtId="3" fontId="9" fillId="4" borderId="18" xfId="0" applyNumberFormat="1" applyFont="1" applyFill="1" applyBorder="1" applyAlignment="1" applyProtection="1">
      <alignment horizontal="center"/>
      <protection locked="0"/>
    </xf>
    <xf numFmtId="3" fontId="9" fillId="4" borderId="17" xfId="0" applyNumberFormat="1" applyFont="1" applyFill="1" applyBorder="1" applyAlignment="1" applyProtection="1">
      <alignment horizontal="center"/>
      <protection locked="0"/>
    </xf>
    <xf numFmtId="3" fontId="9" fillId="4" borderId="23" xfId="0" applyNumberFormat="1" applyFont="1" applyFill="1" applyBorder="1" applyAlignment="1" applyProtection="1">
      <alignment horizontal="center"/>
      <protection locked="0"/>
    </xf>
    <xf numFmtId="3" fontId="9" fillId="4" borderId="22" xfId="0" applyNumberFormat="1" applyFont="1" applyFill="1" applyBorder="1" applyAlignment="1" applyProtection="1">
      <alignment horizontal="center"/>
      <protection locked="0"/>
    </xf>
    <xf numFmtId="4" fontId="9" fillId="4" borderId="21" xfId="0" applyNumberFormat="1" applyFont="1" applyFill="1" applyBorder="1" applyAlignment="1" applyProtection="1">
      <alignment horizontal="center"/>
      <protection locked="0"/>
    </xf>
    <xf numFmtId="4" fontId="9" fillId="4" borderId="17" xfId="0" applyNumberFormat="1" applyFont="1" applyFill="1" applyBorder="1" applyAlignment="1" applyProtection="1">
      <alignment horizontal="center"/>
      <protection locked="0"/>
    </xf>
    <xf numFmtId="4" fontId="9" fillId="4" borderId="22" xfId="0" applyNumberFormat="1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 horizontal="center"/>
      <protection/>
    </xf>
    <xf numFmtId="3" fontId="12" fillId="4" borderId="21" xfId="0" applyNumberFormat="1" applyFont="1" applyFill="1" applyBorder="1" applyAlignment="1" applyProtection="1">
      <alignment horizontal="center"/>
      <protection locked="0"/>
    </xf>
    <xf numFmtId="3" fontId="12" fillId="4" borderId="54" xfId="0" applyNumberFormat="1" applyFont="1" applyFill="1" applyBorder="1" applyAlignment="1" applyProtection="1">
      <alignment horizontal="center"/>
      <protection locked="0"/>
    </xf>
    <xf numFmtId="3" fontId="12" fillId="4" borderId="17" xfId="0" applyNumberFormat="1" applyFont="1" applyFill="1" applyBorder="1" applyAlignment="1" applyProtection="1">
      <alignment horizontal="center"/>
      <protection locked="0"/>
    </xf>
    <xf numFmtId="3" fontId="12" fillId="4" borderId="20" xfId="0" applyNumberFormat="1" applyFont="1" applyFill="1" applyBorder="1" applyAlignment="1" applyProtection="1">
      <alignment horizontal="center"/>
      <protection locked="0"/>
    </xf>
    <xf numFmtId="3" fontId="12" fillId="4" borderId="45" xfId="0" applyNumberFormat="1" applyFont="1" applyFill="1" applyBorder="1" applyAlignment="1" applyProtection="1">
      <alignment horizontal="center"/>
      <protection locked="0"/>
    </xf>
    <xf numFmtId="3" fontId="12" fillId="4" borderId="32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left" wrapText="1"/>
    </xf>
    <xf numFmtId="0" fontId="0" fillId="3" borderId="0" xfId="0" applyFill="1" applyAlignment="1">
      <alignment/>
    </xf>
    <xf numFmtId="0" fontId="0" fillId="4" borderId="8" xfId="0" applyFill="1" applyBorder="1" applyAlignment="1" applyProtection="1">
      <alignment/>
      <protection locked="0"/>
    </xf>
    <xf numFmtId="0" fontId="0" fillId="4" borderId="43" xfId="0" applyFill="1" applyBorder="1" applyAlignment="1" applyProtection="1">
      <alignment/>
      <protection locked="0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3" xfId="0" applyFont="1" applyBorder="1" applyAlignment="1">
      <alignment/>
    </xf>
    <xf numFmtId="0" fontId="0" fillId="4" borderId="8" xfId="0" applyFill="1" applyBorder="1" applyAlignment="1" applyProtection="1">
      <alignment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4" borderId="43" xfId="0" applyFill="1" applyBorder="1" applyAlignment="1" applyProtection="1">
      <alignment wrapText="1"/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0" fillId="4" borderId="0" xfId="0" applyFill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Fill="1" applyBorder="1" applyAlignment="1" applyProtection="1">
      <alignment wrapText="1"/>
      <protection locked="0"/>
    </xf>
    <xf numFmtId="0" fontId="5" fillId="0" borderId="53" xfId="0" applyFont="1" applyFill="1" applyBorder="1" applyAlignment="1" applyProtection="1">
      <alignment wrapText="1"/>
      <protection locked="0"/>
    </xf>
    <xf numFmtId="0" fontId="6" fillId="4" borderId="38" xfId="0" applyFont="1" applyFill="1" applyBorder="1" applyAlignment="1" applyProtection="1">
      <alignment/>
      <protection locked="0"/>
    </xf>
    <xf numFmtId="0" fontId="0" fillId="4" borderId="39" xfId="0" applyFill="1" applyBorder="1" applyAlignment="1">
      <alignment/>
    </xf>
    <xf numFmtId="0" fontId="0" fillId="4" borderId="44" xfId="0" applyFill="1" applyBorder="1" applyAlignment="1">
      <alignment/>
    </xf>
    <xf numFmtId="0" fontId="6" fillId="4" borderId="35" xfId="0" applyFont="1" applyFill="1" applyBorder="1" applyAlignment="1" applyProtection="1">
      <alignment/>
      <protection locked="0"/>
    </xf>
    <xf numFmtId="0" fontId="0" fillId="4" borderId="36" xfId="0" applyFill="1" applyBorder="1" applyAlignment="1">
      <alignment/>
    </xf>
    <xf numFmtId="0" fontId="0" fillId="4" borderId="42" xfId="0" applyFill="1" applyBorder="1" applyAlignment="1">
      <alignment/>
    </xf>
    <xf numFmtId="0" fontId="6" fillId="4" borderId="8" xfId="0" applyFont="1" applyFill="1" applyBorder="1" applyAlignment="1" applyProtection="1">
      <alignment/>
      <protection locked="0"/>
    </xf>
    <xf numFmtId="0" fontId="0" fillId="4" borderId="9" xfId="0" applyFill="1" applyBorder="1" applyAlignment="1">
      <alignment/>
    </xf>
    <xf numFmtId="0" fontId="0" fillId="4" borderId="43" xfId="0" applyFill="1" applyBorder="1" applyAlignment="1">
      <alignment/>
    </xf>
    <xf numFmtId="0" fontId="6" fillId="2" borderId="36" xfId="0" applyFont="1" applyFill="1" applyBorder="1" applyAlignment="1" applyProtection="1">
      <alignment wrapText="1"/>
      <protection/>
    </xf>
    <xf numFmtId="0" fontId="0" fillId="0" borderId="36" xfId="0" applyBorder="1" applyAlignment="1">
      <alignment wrapText="1"/>
    </xf>
    <xf numFmtId="0" fontId="0" fillId="0" borderId="42" xfId="0" applyBorder="1" applyAlignment="1">
      <alignment wrapText="1"/>
    </xf>
    <xf numFmtId="49" fontId="6" fillId="4" borderId="9" xfId="0" applyNumberFormat="1" applyFont="1" applyFill="1" applyBorder="1" applyAlignment="1" applyProtection="1">
      <alignment wrapText="1"/>
      <protection locked="0"/>
    </xf>
    <xf numFmtId="0" fontId="0" fillId="4" borderId="9" xfId="0" applyFill="1" applyBorder="1" applyAlignment="1">
      <alignment wrapText="1"/>
    </xf>
    <xf numFmtId="0" fontId="0" fillId="4" borderId="43" xfId="0" applyFill="1" applyBorder="1" applyAlignment="1">
      <alignment wrapText="1"/>
    </xf>
    <xf numFmtId="49" fontId="6" fillId="4" borderId="39" xfId="0" applyNumberFormat="1" applyFont="1" applyFill="1" applyBorder="1" applyAlignment="1" applyProtection="1">
      <alignment wrapText="1"/>
      <protection locked="0"/>
    </xf>
    <xf numFmtId="0" fontId="0" fillId="4" borderId="39" xfId="0" applyFill="1" applyBorder="1" applyAlignment="1">
      <alignment wrapText="1"/>
    </xf>
    <xf numFmtId="0" fontId="0" fillId="4" borderId="44" xfId="0" applyFill="1" applyBorder="1" applyAlignment="1">
      <alignment wrapText="1"/>
    </xf>
    <xf numFmtId="0" fontId="7" fillId="2" borderId="36" xfId="0" applyFont="1" applyFill="1" applyBorder="1" applyAlignment="1" applyProtection="1">
      <alignment/>
      <protection/>
    </xf>
    <xf numFmtId="0" fontId="1" fillId="0" borderId="36" xfId="0" applyFont="1" applyBorder="1" applyAlignment="1">
      <alignment/>
    </xf>
    <xf numFmtId="0" fontId="1" fillId="0" borderId="42" xfId="0" applyFont="1" applyBorder="1" applyAlignment="1">
      <alignment/>
    </xf>
    <xf numFmtId="49" fontId="6" fillId="4" borderId="9" xfId="0" applyNumberFormat="1" applyFont="1" applyFill="1" applyBorder="1" applyAlignment="1" applyProtection="1">
      <alignment/>
      <protection locked="0"/>
    </xf>
    <xf numFmtId="49" fontId="6" fillId="4" borderId="39" xfId="0" applyNumberFormat="1" applyFont="1" applyFill="1" applyBorder="1" applyAlignment="1" applyProtection="1">
      <alignment/>
      <protection locked="0"/>
    </xf>
    <xf numFmtId="0" fontId="7" fillId="2" borderId="2" xfId="0" applyFont="1" applyFill="1" applyBorder="1" applyAlignment="1" applyProtection="1">
      <alignment/>
      <protection/>
    </xf>
    <xf numFmtId="0" fontId="7" fillId="2" borderId="53" xfId="0" applyFont="1" applyFill="1" applyBorder="1" applyAlignment="1" applyProtection="1">
      <alignment/>
      <protection/>
    </xf>
    <xf numFmtId="0" fontId="6" fillId="4" borderId="39" xfId="0" applyFont="1" applyFill="1" applyBorder="1" applyAlignment="1" applyProtection="1">
      <alignment/>
      <protection locked="0"/>
    </xf>
    <xf numFmtId="0" fontId="6" fillId="4" borderId="44" xfId="0" applyFont="1" applyFill="1" applyBorder="1" applyAlignment="1" applyProtection="1">
      <alignment/>
      <protection locked="0"/>
    </xf>
    <xf numFmtId="0" fontId="6" fillId="4" borderId="36" xfId="0" applyFont="1" applyFill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0" fillId="0" borderId="42" xfId="0" applyBorder="1" applyAlignment="1">
      <alignment/>
    </xf>
    <xf numFmtId="0" fontId="6" fillId="4" borderId="9" xfId="0" applyFont="1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0" fillId="0" borderId="44" xfId="0" applyBorder="1" applyAlignment="1">
      <alignment/>
    </xf>
    <xf numFmtId="49" fontId="6" fillId="4" borderId="36" xfId="0" applyNumberFormat="1" applyFont="1" applyFill="1" applyBorder="1" applyAlignment="1" applyProtection="1">
      <alignment/>
      <protection locked="0"/>
    </xf>
    <xf numFmtId="49" fontId="6" fillId="4" borderId="42" xfId="0" applyNumberFormat="1" applyFont="1" applyFill="1" applyBorder="1" applyAlignment="1" applyProtection="1">
      <alignment/>
      <protection locked="0"/>
    </xf>
    <xf numFmtId="0" fontId="6" fillId="2" borderId="36" xfId="0" applyFont="1" applyFill="1" applyBorder="1" applyAlignment="1" applyProtection="1">
      <alignment/>
      <protection/>
    </xf>
    <xf numFmtId="0" fontId="7" fillId="0" borderId="36" xfId="0" applyFont="1" applyFill="1" applyBorder="1" applyAlignment="1" applyProtection="1">
      <alignment/>
      <protection/>
    </xf>
    <xf numFmtId="0" fontId="1" fillId="0" borderId="36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0" fillId="4" borderId="36" xfId="0" applyFill="1" applyBorder="1" applyAlignment="1" applyProtection="1">
      <alignment/>
      <protection locked="0"/>
    </xf>
    <xf numFmtId="0" fontId="7" fillId="0" borderId="36" xfId="0" applyFont="1" applyFill="1" applyBorder="1" applyAlignment="1" applyProtection="1">
      <alignment wrapText="1"/>
      <protection/>
    </xf>
    <xf numFmtId="0" fontId="1" fillId="0" borderId="42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53" xfId="0" applyBorder="1" applyAlignment="1">
      <alignment/>
    </xf>
    <xf numFmtId="0" fontId="7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>
      <alignment/>
    </xf>
    <xf numFmtId="0" fontId="0" fillId="0" borderId="53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53" xfId="0" applyFont="1" applyBorder="1" applyAlignment="1">
      <alignment/>
    </xf>
    <xf numFmtId="0" fontId="5" fillId="0" borderId="2" xfId="0" applyFont="1" applyBorder="1" applyAlignment="1" applyProtection="1">
      <alignment/>
      <protection/>
    </xf>
    <xf numFmtId="0" fontId="12" fillId="4" borderId="9" xfId="0" applyFont="1" applyFill="1" applyBorder="1" applyAlignment="1" applyProtection="1">
      <alignment/>
      <protection locked="0"/>
    </xf>
    <xf numFmtId="0" fontId="12" fillId="4" borderId="39" xfId="0" applyFont="1" applyFill="1" applyBorder="1" applyAlignment="1" applyProtection="1">
      <alignment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NUL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2</xdr:row>
      <xdr:rowOff>28575</xdr:rowOff>
    </xdr:from>
    <xdr:to>
      <xdr:col>5</xdr:col>
      <xdr:colOff>742950</xdr:colOff>
      <xdr:row>5</xdr:row>
      <xdr:rowOff>114300</xdr:rowOff>
    </xdr:to>
    <xdr:sp>
      <xdr:nvSpPr>
        <xdr:cNvPr id="1" name="AutoShape 12"/>
        <xdr:cNvSpPr>
          <a:spLocks/>
        </xdr:cNvSpPr>
      </xdr:nvSpPr>
      <xdr:spPr>
        <a:xfrm>
          <a:off x="3467100" y="352425"/>
          <a:ext cx="1676400" cy="571500"/>
        </a:xfrm>
        <a:custGeom>
          <a:pathLst>
            <a:path h="1655" w="6651">
              <a:moveTo>
                <a:pt x="1963" y="376"/>
              </a:moveTo>
              <a:lnTo>
                <a:pt x="3233" y="376"/>
              </a:lnTo>
              <a:lnTo>
                <a:pt x="3087" y="691"/>
              </a:lnTo>
              <a:lnTo>
                <a:pt x="2447" y="691"/>
              </a:lnTo>
              <a:lnTo>
                <a:pt x="2374" y="858"/>
              </a:lnTo>
              <a:lnTo>
                <a:pt x="2911" y="858"/>
              </a:lnTo>
              <a:lnTo>
                <a:pt x="2769" y="1158"/>
              </a:lnTo>
              <a:lnTo>
                <a:pt x="2226" y="1158"/>
              </a:lnTo>
              <a:lnTo>
                <a:pt x="2137" y="1349"/>
              </a:lnTo>
              <a:lnTo>
                <a:pt x="2781" y="1349"/>
              </a:lnTo>
              <a:lnTo>
                <a:pt x="2641" y="1655"/>
              </a:lnTo>
              <a:lnTo>
                <a:pt x="1378" y="1655"/>
              </a:lnTo>
              <a:lnTo>
                <a:pt x="1963" y="376"/>
              </a:lnTo>
              <a:close/>
              <a:moveTo>
                <a:pt x="1963" y="376"/>
              </a:moveTo>
              <a:lnTo>
                <a:pt x="590" y="376"/>
              </a:lnTo>
              <a:lnTo>
                <a:pt x="1769" y="376"/>
              </a:lnTo>
              <a:lnTo>
                <a:pt x="1180" y="1655"/>
              </a:lnTo>
              <a:lnTo>
                <a:pt x="0" y="1655"/>
              </a:lnTo>
              <a:close/>
              <a:moveTo>
                <a:pt x="0" y="1655"/>
              </a:moveTo>
              <a:lnTo>
                <a:pt x="590" y="376"/>
              </a:lnTo>
              <a:lnTo>
                <a:pt x="1423" y="0"/>
              </a:lnTo>
              <a:lnTo>
                <a:pt x="1936" y="0"/>
              </a:lnTo>
              <a:lnTo>
                <a:pt x="1796" y="303"/>
              </a:lnTo>
              <a:close/>
              <a:moveTo>
                <a:pt x="1796" y="303"/>
              </a:moveTo>
              <a:lnTo>
                <a:pt x="1282" y="303"/>
              </a:lnTo>
              <a:lnTo>
                <a:pt x="1423" y="0"/>
              </a:lnTo>
              <a:lnTo>
                <a:pt x="762" y="0"/>
              </a:lnTo>
              <a:lnTo>
                <a:pt x="1278" y="0"/>
              </a:lnTo>
              <a:close/>
              <a:moveTo>
                <a:pt x="1278" y="0"/>
              </a:moveTo>
              <a:lnTo>
                <a:pt x="1137" y="303"/>
              </a:lnTo>
              <a:lnTo>
                <a:pt x="621" y="303"/>
              </a:lnTo>
              <a:lnTo>
                <a:pt x="762" y="0"/>
              </a:lnTo>
              <a:lnTo>
                <a:pt x="3440" y="376"/>
              </a:lnTo>
              <a:lnTo>
                <a:pt x="3942" y="376"/>
              </a:lnTo>
              <a:lnTo>
                <a:pt x="3768" y="741"/>
              </a:lnTo>
              <a:lnTo>
                <a:pt x="4228" y="376"/>
              </a:lnTo>
              <a:lnTo>
                <a:pt x="4774" y="376"/>
              </a:lnTo>
              <a:lnTo>
                <a:pt x="4163" y="865"/>
              </a:lnTo>
              <a:lnTo>
                <a:pt x="4214" y="1655"/>
              </a:lnTo>
              <a:lnTo>
                <a:pt x="3754" y="1655"/>
              </a:lnTo>
              <a:lnTo>
                <a:pt x="3729" y="1196"/>
              </a:lnTo>
              <a:close/>
              <a:moveTo>
                <a:pt x="3729" y="1196"/>
              </a:moveTo>
              <a:lnTo>
                <a:pt x="3460" y="1407"/>
              </a:lnTo>
              <a:lnTo>
                <a:pt x="3347" y="1655"/>
              </a:lnTo>
              <a:lnTo>
                <a:pt x="2845" y="1655"/>
              </a:lnTo>
              <a:lnTo>
                <a:pt x="3440" y="376"/>
              </a:lnTo>
              <a:close/>
              <a:moveTo>
                <a:pt x="3440" y="376"/>
              </a:moveTo>
              <a:lnTo>
                <a:pt x="963" y="689"/>
              </a:lnTo>
              <a:lnTo>
                <a:pt x="1105" y="689"/>
              </a:lnTo>
              <a:lnTo>
                <a:pt x="803" y="1347"/>
              </a:lnTo>
              <a:lnTo>
                <a:pt x="660" y="1347"/>
              </a:lnTo>
              <a:lnTo>
                <a:pt x="963" y="689"/>
              </a:lnTo>
              <a:lnTo>
                <a:pt x="4781" y="510"/>
              </a:lnTo>
              <a:lnTo>
                <a:pt x="4810" y="1107"/>
              </a:lnTo>
              <a:close/>
            </a:path>
          </a:pathLst>
        </a:custGeom>
        <a:solidFill>
          <a:srgbClr val="252B2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</xdr:row>
      <xdr:rowOff>142875</xdr:rowOff>
    </xdr:from>
    <xdr:to>
      <xdr:col>3</xdr:col>
      <xdr:colOff>381000</xdr:colOff>
      <xdr:row>6</xdr:row>
      <xdr:rowOff>19050</xdr:rowOff>
    </xdr:to>
    <xdr:grpSp>
      <xdr:nvGrpSpPr>
        <xdr:cNvPr id="2" name="Group 46"/>
        <xdr:cNvGrpSpPr>
          <a:grpSpLocks/>
        </xdr:cNvGrpSpPr>
      </xdr:nvGrpSpPr>
      <xdr:grpSpPr>
        <a:xfrm>
          <a:off x="1809750" y="304800"/>
          <a:ext cx="1543050" cy="685800"/>
          <a:chOff x="5198" y="12758"/>
          <a:chExt cx="1980" cy="900"/>
        </a:xfrm>
        <a:solidFill>
          <a:srgbClr val="FFFFFF"/>
        </a:solidFill>
      </xdr:grpSpPr>
      <xdr:pic>
        <xdr:nvPicPr>
          <xdr:cNvPr id="3" name="Picture 47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5198" y="12758"/>
            <a:ext cx="1800" cy="9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8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5742" y="12758"/>
            <a:ext cx="966" cy="9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2</xdr:row>
      <xdr:rowOff>47625</xdr:rowOff>
    </xdr:from>
    <xdr:to>
      <xdr:col>1</xdr:col>
      <xdr:colOff>161925</xdr:colOff>
      <xdr:row>7</xdr:row>
      <xdr:rowOff>9525</xdr:rowOff>
    </xdr:to>
    <xdr:pic>
      <xdr:nvPicPr>
        <xdr:cNvPr id="6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371475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ernetcompute\martin%20(h)\Dokumente%20und%20Einstellungen\wir\Desktop\051214%20&#214;kocheck_Gesamtdatei_V6%20le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ernetcompute\martin%20(h)\sattler\kaeeb\vorlagen\051214%20&#214;kocheck_Gesamtdatei_V6%20le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Vorblatt"/>
      <sheetName val="Info Vorblatt"/>
      <sheetName val="Listen Vorblatt"/>
      <sheetName val="Abfall"/>
      <sheetName val="Info Abfall"/>
      <sheetName val="Listen Abfall"/>
      <sheetName val="AS"/>
      <sheetName val="Listen AS"/>
      <sheetName val="Info AS"/>
      <sheetName val="Listen"/>
      <sheetName val="Energie"/>
      <sheetName val="Info Energie"/>
      <sheetName val="Lärm"/>
      <sheetName val="Info Lärm"/>
      <sheetName val="Listen Lärm"/>
      <sheetName val="Logistik"/>
      <sheetName val="Info Logistik"/>
      <sheetName val="Listen Logistik"/>
      <sheetName val="Luft"/>
      <sheetName val="Info Luft"/>
      <sheetName val="Listen Luft"/>
      <sheetName val="Listen Strahlung"/>
      <sheetName val="Strahlung"/>
      <sheetName val="Info Strahlung"/>
      <sheetName val="Wasser"/>
      <sheetName val="Info Wasser"/>
      <sheetName val="Listen Wasser"/>
      <sheetName val="Sonstige"/>
      <sheetName val="Liste Sonstige"/>
      <sheetName val="Zusammenfassung"/>
    </sheetNames>
    <sheetDataSet>
      <sheetData sheetId="3">
        <row r="2">
          <cell r="B2" t="str">
            <v/>
          </cell>
        </row>
        <row r="3">
          <cell r="B3" t="str">
            <v>Keine Kennzahlen</v>
          </cell>
        </row>
        <row r="4">
          <cell r="B4" t="str">
            <v>Stromverbrauch in MWh pro Mitarbeiter</v>
          </cell>
        </row>
        <row r="5">
          <cell r="B5" t="str">
            <v>Heizenergie in GJ/Mitarbeiter</v>
          </cell>
        </row>
        <row r="6">
          <cell r="B6" t="str">
            <v>Energieeinsatz in kWh pro kg Produkt</v>
          </cell>
        </row>
        <row r="7">
          <cell r="B7" t="str">
            <v>Wasserverbrauch in l pro Mitarebietr und Tag</v>
          </cell>
        </row>
        <row r="8">
          <cell r="B8" t="str">
            <v>Papierverbrauch in kg pro Mitarbeiter</v>
          </cell>
        </row>
        <row r="9">
          <cell r="B9" t="str">
            <v>Roh- und Ausgangsstoff in t pro Jahr</v>
          </cell>
        </row>
        <row r="10">
          <cell r="B10" t="str">
            <v>Roh- und Ausgangsstoff in t pro Produkttonnen und Jahr</v>
          </cell>
        </row>
        <row r="11">
          <cell r="B11" t="str">
            <v>Wasserverbrauch in Kubikmeter pro Jahr</v>
          </cell>
        </row>
        <row r="12">
          <cell r="B12" t="str">
            <v>Gefährliche Abfälle in t pro Jahr</v>
          </cell>
        </row>
        <row r="13">
          <cell r="B13" t="str">
            <v>Gefährliche Abfälle in t pro Produkttonnen und Jahr</v>
          </cell>
        </row>
        <row r="14">
          <cell r="B14" t="str">
            <v>Wartung in Stunden pro Jahr</v>
          </cell>
        </row>
        <row r="15">
          <cell r="B15" t="str">
            <v>Schulung in Stunden pro Jahr</v>
          </cell>
        </row>
        <row r="16">
          <cell r="B16" t="str">
            <v>Anlage in Betriebsstunden pro Jahr</v>
          </cell>
        </row>
        <row r="17">
          <cell r="B17" t="str">
            <v>Mitarbeiterunfälle pro Jahr</v>
          </cell>
        </row>
        <row r="18">
          <cell r="B18" t="str">
            <v>Krankheitstage pro Jahr</v>
          </cell>
        </row>
        <row r="19">
          <cell r="B19" t="str">
            <v>Dienstreisen in Km pro Mitarbeiter</v>
          </cell>
        </row>
        <row r="23">
          <cell r="B23" t="str">
            <v/>
          </cell>
        </row>
        <row r="24">
          <cell r="B24" t="str">
            <v>Abfall</v>
          </cell>
        </row>
        <row r="25">
          <cell r="B25" t="str">
            <v>ArbeitnehmerInnenschutz</v>
          </cell>
        </row>
        <row r="26">
          <cell r="B26" t="str">
            <v>Energie</v>
          </cell>
        </row>
        <row r="27">
          <cell r="B27" t="str">
            <v>Lärm</v>
          </cell>
        </row>
        <row r="28">
          <cell r="B28" t="str">
            <v>Logistik, Transport und Mobilität</v>
          </cell>
        </row>
        <row r="29">
          <cell r="B29" t="str">
            <v>Luft</v>
          </cell>
        </row>
        <row r="30">
          <cell r="B30" t="str">
            <v>Strahlung</v>
          </cell>
        </row>
        <row r="31">
          <cell r="B31" t="str">
            <v>Wasser</v>
          </cell>
        </row>
        <row r="32">
          <cell r="B32" t="str">
            <v>Sonstige Fachgebiete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Vorblatt"/>
      <sheetName val="Info Vorblatt"/>
      <sheetName val="Listen Vorblatt"/>
      <sheetName val="Abfall"/>
      <sheetName val="Info Abfall"/>
      <sheetName val="Listen Abfall"/>
      <sheetName val="AS"/>
      <sheetName val="Listen AS"/>
      <sheetName val="Info AS"/>
      <sheetName val="Listen"/>
      <sheetName val="Energie"/>
      <sheetName val="Info Energie"/>
      <sheetName val="Lärm"/>
      <sheetName val="Info Lärm"/>
      <sheetName val="Listen Lärm"/>
      <sheetName val="Logistik"/>
      <sheetName val="Info Logistik"/>
      <sheetName val="Listen Logistik"/>
      <sheetName val="Luft"/>
      <sheetName val="Info Luft"/>
      <sheetName val="Listen Luft"/>
      <sheetName val="Listen Strahlung"/>
      <sheetName val="Strahlung"/>
      <sheetName val="Info Strahlung"/>
      <sheetName val="Wasser"/>
      <sheetName val="Info Wasser"/>
      <sheetName val="Listen Wasser"/>
      <sheetName val="Sonstige"/>
      <sheetName val="Liste Sonstige"/>
      <sheetName val="Zusammenfassung"/>
    </sheetNames>
    <sheetDataSet>
      <sheetData sheetId="6">
        <row r="192">
          <cell r="B192" t="str">
            <v>erfolgt vollständig</v>
          </cell>
        </row>
        <row r="193">
          <cell r="B193" t="str">
            <v>erfolgt überwiegend</v>
          </cell>
        </row>
        <row r="194">
          <cell r="B194" t="str">
            <v>erfolgt teilweise</v>
          </cell>
        </row>
        <row r="195">
          <cell r="B195" t="str">
            <v>erfolgt überwiegend nicht</v>
          </cell>
        </row>
        <row r="196">
          <cell r="B196" t="str">
            <v>erfolgt nicht</v>
          </cell>
        </row>
        <row r="197">
          <cell r="B197" t="str">
            <v/>
          </cell>
        </row>
        <row r="198">
          <cell r="B198" t="str">
            <v>nicht relevant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SheetLayoutView="75" workbookViewId="0" topLeftCell="A1">
      <selection activeCell="B19" sqref="B19"/>
    </sheetView>
  </sheetViews>
  <sheetFormatPr defaultColWidth="11.421875" defaultRowHeight="12.75"/>
  <cols>
    <col min="1" max="1" width="16.421875" style="659" customWidth="1"/>
    <col min="2" max="2" width="8.7109375" style="612" customWidth="1"/>
    <col min="3" max="3" width="19.421875" style="612" customWidth="1"/>
    <col min="4" max="4" width="13.00390625" style="612" customWidth="1"/>
    <col min="5" max="5" width="8.421875" style="612" customWidth="1"/>
    <col min="6" max="6" width="12.57421875" style="612" customWidth="1"/>
    <col min="7" max="16384" width="11.421875" style="612" customWidth="1"/>
  </cols>
  <sheetData>
    <row r="1" spans="1:6" ht="12.75">
      <c r="A1" s="588"/>
      <c r="B1"/>
      <c r="C1"/>
      <c r="D1"/>
      <c r="E1"/>
      <c r="F1"/>
    </row>
    <row r="2" spans="1:6" ht="12.75">
      <c r="A2" s="588"/>
      <c r="B2"/>
      <c r="C2"/>
      <c r="D2"/>
      <c r="E2"/>
      <c r="F2"/>
    </row>
    <row r="3" spans="1:6" ht="12.75">
      <c r="A3" s="588"/>
      <c r="B3"/>
      <c r="C3"/>
      <c r="D3"/>
      <c r="E3"/>
      <c r="F3"/>
    </row>
    <row r="4" spans="1:6" ht="12.75">
      <c r="A4" s="588"/>
      <c r="B4"/>
      <c r="C4"/>
      <c r="D4"/>
      <c r="E4"/>
      <c r="F4"/>
    </row>
    <row r="5" spans="1:6" ht="12.75">
      <c r="A5" s="588"/>
      <c r="B5"/>
      <c r="C5"/>
      <c r="D5"/>
      <c r="E5"/>
      <c r="F5"/>
    </row>
    <row r="6" spans="1:6" ht="12.75">
      <c r="A6" s="588"/>
      <c r="B6"/>
      <c r="C6"/>
      <c r="D6"/>
      <c r="E6"/>
      <c r="F6"/>
    </row>
    <row r="7" spans="1:6" ht="12.75">
      <c r="A7" s="588"/>
      <c r="B7"/>
      <c r="C7"/>
      <c r="D7"/>
      <c r="E7"/>
      <c r="F7"/>
    </row>
    <row r="8" spans="1:6" ht="12.75">
      <c r="A8" s="588"/>
      <c r="B8"/>
      <c r="C8"/>
      <c r="D8"/>
      <c r="E8"/>
      <c r="F8"/>
    </row>
    <row r="9" spans="1:6" ht="12.75">
      <c r="A9" s="588"/>
      <c r="B9"/>
      <c r="C9"/>
      <c r="D9"/>
      <c r="E9"/>
      <c r="F9"/>
    </row>
    <row r="10" spans="1:6" ht="12.75">
      <c r="A10" s="588"/>
      <c r="B10"/>
      <c r="C10"/>
      <c r="D10"/>
      <c r="E10"/>
      <c r="F10"/>
    </row>
    <row r="11" spans="1:6" ht="12.75">
      <c r="A11" s="588"/>
      <c r="B11"/>
      <c r="C11"/>
      <c r="D11"/>
      <c r="E11"/>
      <c r="F11"/>
    </row>
    <row r="12" spans="1:6" ht="15">
      <c r="A12" s="578" t="s">
        <v>254</v>
      </c>
      <c r="B12"/>
      <c r="C12"/>
      <c r="D12"/>
      <c r="E12"/>
      <c r="F12"/>
    </row>
    <row r="13" spans="1:6" ht="15">
      <c r="A13" s="578" t="s">
        <v>253</v>
      </c>
      <c r="B13"/>
      <c r="C13"/>
      <c r="D13"/>
      <c r="E13"/>
      <c r="F13"/>
    </row>
    <row r="14" spans="1:6" ht="12.75">
      <c r="A14" s="588"/>
      <c r="B14"/>
      <c r="C14"/>
      <c r="D14"/>
      <c r="E14"/>
      <c r="F14"/>
    </row>
    <row r="15" spans="1:6" ht="12.75">
      <c r="A15" s="588"/>
      <c r="B15"/>
      <c r="C15"/>
      <c r="D15"/>
      <c r="E15"/>
      <c r="F15"/>
    </row>
    <row r="16" spans="1:6" ht="18">
      <c r="A16" s="670" t="s">
        <v>249</v>
      </c>
      <c r="B16" s="671"/>
      <c r="C16" s="671"/>
      <c r="D16" s="589" t="s">
        <v>250</v>
      </c>
      <c r="E16" s="668">
        <v>2006</v>
      </c>
      <c r="F16" s="669"/>
    </row>
    <row r="17" spans="1:6" ht="18">
      <c r="A17" s="579"/>
      <c r="B17" s="580"/>
      <c r="C17" s="580"/>
      <c r="D17" s="580"/>
      <c r="E17" s="580"/>
      <c r="F17"/>
    </row>
    <row r="18" spans="1:6" ht="18.75" customHeight="1">
      <c r="A18" s="581" t="s">
        <v>240</v>
      </c>
      <c r="B18" s="665" t="s">
        <v>252</v>
      </c>
      <c r="C18" s="666"/>
      <c r="D18" s="666"/>
      <c r="E18" s="666"/>
      <c r="F18" s="667"/>
    </row>
    <row r="19" spans="1:6" ht="18.75" customHeight="1">
      <c r="A19" s="581" t="s">
        <v>241</v>
      </c>
      <c r="B19" s="658" t="s">
        <v>242</v>
      </c>
      <c r="C19" s="614"/>
      <c r="D19" s="615" t="s">
        <v>243</v>
      </c>
      <c r="E19" s="665"/>
      <c r="F19" s="667"/>
    </row>
    <row r="20" spans="1:6" ht="16.5" customHeight="1">
      <c r="A20" s="582" t="s">
        <v>244</v>
      </c>
      <c r="B20" s="665"/>
      <c r="C20" s="666"/>
      <c r="D20" s="666"/>
      <c r="E20" s="666"/>
      <c r="F20" s="667"/>
    </row>
    <row r="21" spans="1:6" ht="12.75">
      <c r="A21" s="588"/>
      <c r="B21"/>
      <c r="C21"/>
      <c r="D21"/>
      <c r="E21"/>
      <c r="F21"/>
    </row>
    <row r="22" spans="1:6" ht="12.75">
      <c r="A22" s="662" t="s">
        <v>245</v>
      </c>
      <c r="B22" s="663"/>
      <c r="C22" s="663"/>
      <c r="D22" s="664"/>
      <c r="E22" s="660"/>
      <c r="F22" s="661"/>
    </row>
    <row r="23" spans="1:6" ht="12.75">
      <c r="A23" s="662" t="s">
        <v>246</v>
      </c>
      <c r="B23" s="663"/>
      <c r="C23" s="663"/>
      <c r="D23" s="664"/>
      <c r="E23" s="660"/>
      <c r="F23" s="661"/>
    </row>
    <row r="24" spans="1:6" ht="12.75">
      <c r="A24" s="583"/>
      <c r="B24" s="583"/>
      <c r="C24" s="583"/>
      <c r="D24" s="583"/>
      <c r="E24" s="584"/>
      <c r="F24" s="584"/>
    </row>
    <row r="25" spans="1:6" ht="12.75">
      <c r="A25" s="662" t="s">
        <v>247</v>
      </c>
      <c r="B25" s="663"/>
      <c r="C25" s="664"/>
      <c r="D25" s="585" t="s">
        <v>248</v>
      </c>
      <c r="E25" s="660"/>
      <c r="F25" s="661"/>
    </row>
    <row r="26" spans="1:6" ht="12.75">
      <c r="A26" s="586"/>
      <c r="B26" s="586"/>
      <c r="C26" s="586"/>
      <c r="D26" s="587"/>
      <c r="E26" s="584"/>
      <c r="F26" s="584"/>
    </row>
  </sheetData>
  <sheetProtection password="CA4B" sheet="1" objects="1" scenarios="1"/>
  <mergeCells count="11">
    <mergeCell ref="E16:F16"/>
    <mergeCell ref="A16:C16"/>
    <mergeCell ref="E19:F19"/>
    <mergeCell ref="E25:F25"/>
    <mergeCell ref="A25:C25"/>
    <mergeCell ref="B18:F18"/>
    <mergeCell ref="B20:F20"/>
    <mergeCell ref="A22:D22"/>
    <mergeCell ref="A23:D23"/>
    <mergeCell ref="E22:F22"/>
    <mergeCell ref="E23:F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&amp;L&amp;"Arial,Fett Kursiv"&amp;8ÖEKV &amp;"Arial,Standard"&amp;D&amp;R&amp;8Seite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showGridLines="0" workbookViewId="0" topLeftCell="A1">
      <selection activeCell="E30" sqref="E30"/>
    </sheetView>
  </sheetViews>
  <sheetFormatPr defaultColWidth="11.421875" defaultRowHeight="12.75"/>
  <cols>
    <col min="1" max="1" width="4.57421875" style="0" customWidth="1"/>
    <col min="3" max="3" width="9.140625" style="0" customWidth="1"/>
    <col min="4" max="4" width="9.421875" style="0" customWidth="1"/>
    <col min="5" max="5" width="10.28125" style="0" customWidth="1"/>
    <col min="6" max="6" width="8.28125" style="0" customWidth="1"/>
    <col min="7" max="7" width="9.57421875" style="0" customWidth="1"/>
    <col min="8" max="8" width="9.28125" style="0" customWidth="1"/>
    <col min="9" max="9" width="10.140625" style="0" customWidth="1"/>
    <col min="10" max="10" width="9.8515625" style="0" customWidth="1"/>
    <col min="11" max="11" width="9.57421875" style="0" customWidth="1"/>
    <col min="12" max="12" width="7.28125" style="0" customWidth="1"/>
    <col min="13" max="13" width="10.00390625" style="0" customWidth="1"/>
    <col min="14" max="14" width="6.140625" style="0" customWidth="1"/>
    <col min="15" max="15" width="6.57421875" style="0" customWidth="1"/>
    <col min="16" max="16" width="6.8515625" style="0" customWidth="1"/>
  </cols>
  <sheetData>
    <row r="1" spans="1:16" ht="19.5" thickBot="1">
      <c r="A1" s="568" t="s">
        <v>0</v>
      </c>
      <c r="B1" s="78"/>
      <c r="C1" s="77" t="s">
        <v>1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5" customHeight="1">
      <c r="A2" s="182" t="s">
        <v>178</v>
      </c>
      <c r="B2" s="183"/>
      <c r="C2" s="183"/>
      <c r="D2" s="183"/>
      <c r="E2" s="183"/>
      <c r="F2" s="161" t="s">
        <v>3</v>
      </c>
      <c r="G2" s="162"/>
      <c r="H2" s="712" t="str">
        <f>Deckblatt!B18</f>
        <v>Mustermann</v>
      </c>
      <c r="I2" s="713"/>
      <c r="J2" s="714"/>
      <c r="K2" s="170" t="s">
        <v>164</v>
      </c>
      <c r="L2" s="170"/>
      <c r="M2" s="715"/>
      <c r="N2" s="678"/>
      <c r="O2" s="679"/>
      <c r="P2" s="184" t="s">
        <v>179</v>
      </c>
    </row>
    <row r="3" spans="1:16" ht="15" customHeight="1">
      <c r="A3" s="304"/>
      <c r="B3" s="168"/>
      <c r="C3" s="176"/>
      <c r="D3" s="176"/>
      <c r="E3" s="176"/>
      <c r="F3" s="164" t="s">
        <v>6</v>
      </c>
      <c r="G3" s="165"/>
      <c r="H3" s="704"/>
      <c r="I3" s="681"/>
      <c r="J3" s="682"/>
      <c r="K3" s="387" t="s">
        <v>175</v>
      </c>
      <c r="L3" s="151"/>
      <c r="M3" s="151"/>
      <c r="N3" s="151"/>
      <c r="O3" s="620" t="s">
        <v>176</v>
      </c>
      <c r="P3" s="372"/>
    </row>
    <row r="4" spans="1:16" ht="15" customHeight="1" thickBot="1">
      <c r="A4" s="253" t="s">
        <v>7</v>
      </c>
      <c r="B4" s="617">
        <f>Deckblatt!E16</f>
        <v>2006</v>
      </c>
      <c r="C4" s="254"/>
      <c r="D4" s="254"/>
      <c r="E4" s="254"/>
      <c r="F4" s="373" t="s">
        <v>80</v>
      </c>
      <c r="G4" s="254"/>
      <c r="H4" s="699"/>
      <c r="I4" s="675"/>
      <c r="J4" s="676"/>
      <c r="K4" s="388"/>
      <c r="L4" s="171"/>
      <c r="M4" s="171"/>
      <c r="N4" s="171"/>
      <c r="O4" s="171"/>
      <c r="P4" s="375"/>
    </row>
    <row r="5" spans="1:16" ht="15" customHeight="1">
      <c r="A5" s="376" t="s">
        <v>83</v>
      </c>
      <c r="B5" s="183"/>
      <c r="C5" s="191" t="s">
        <v>167</v>
      </c>
      <c r="D5" s="192" t="s">
        <v>85</v>
      </c>
      <c r="E5" s="193"/>
      <c r="F5" s="194"/>
      <c r="G5" s="193" t="s">
        <v>86</v>
      </c>
      <c r="H5" s="193"/>
      <c r="I5" s="193"/>
      <c r="J5" s="377"/>
      <c r="K5" s="192" t="s">
        <v>14</v>
      </c>
      <c r="L5" s="183"/>
      <c r="M5" s="193"/>
      <c r="N5" s="193"/>
      <c r="O5" s="193"/>
      <c r="P5" s="198"/>
    </row>
    <row r="6" spans="1:16" ht="15" customHeight="1">
      <c r="A6" s="207" t="s">
        <v>87</v>
      </c>
      <c r="B6" s="217"/>
      <c r="C6" s="200" t="s">
        <v>168</v>
      </c>
      <c r="D6" s="201"/>
      <c r="E6" s="202"/>
      <c r="F6" s="203"/>
      <c r="G6" s="379"/>
      <c r="H6" s="379"/>
      <c r="I6" s="206"/>
      <c r="J6" s="206"/>
      <c r="K6" s="205"/>
      <c r="L6" s="206"/>
      <c r="M6" s="202"/>
      <c r="N6" s="202"/>
      <c r="O6" s="176"/>
      <c r="P6" s="188"/>
    </row>
    <row r="7" spans="1:16" ht="15" customHeight="1">
      <c r="A7" s="328"/>
      <c r="B7" s="386"/>
      <c r="C7" s="225" t="s">
        <v>89</v>
      </c>
      <c r="D7" s="209" t="s">
        <v>90</v>
      </c>
      <c r="E7" s="210" t="s">
        <v>91</v>
      </c>
      <c r="F7" s="330" t="s">
        <v>169</v>
      </c>
      <c r="G7" s="381" t="s">
        <v>90</v>
      </c>
      <c r="H7" s="381" t="s">
        <v>93</v>
      </c>
      <c r="I7" s="331" t="s">
        <v>22</v>
      </c>
      <c r="J7" s="206" t="s">
        <v>27</v>
      </c>
      <c r="K7" s="209" t="s">
        <v>94</v>
      </c>
      <c r="L7" s="210" t="s">
        <v>23</v>
      </c>
      <c r="M7" s="210" t="s">
        <v>27</v>
      </c>
      <c r="N7" s="210" t="s">
        <v>23</v>
      </c>
      <c r="O7" s="215" t="s">
        <v>22</v>
      </c>
      <c r="P7" s="216" t="s">
        <v>23</v>
      </c>
    </row>
    <row r="8" spans="1:16" ht="15" customHeight="1">
      <c r="A8" s="207" t="s">
        <v>170</v>
      </c>
      <c r="B8" s="323"/>
      <c r="C8" s="624">
        <v>0</v>
      </c>
      <c r="D8" s="218"/>
      <c r="E8" s="210" t="s">
        <v>95</v>
      </c>
      <c r="F8" s="216"/>
      <c r="G8" s="210"/>
      <c r="H8" s="381" t="s">
        <v>96</v>
      </c>
      <c r="I8" s="210"/>
      <c r="J8" s="176"/>
      <c r="K8" s="209" t="s">
        <v>26</v>
      </c>
      <c r="L8" s="210"/>
      <c r="M8" s="210" t="s">
        <v>26</v>
      </c>
      <c r="N8" s="210"/>
      <c r="O8" s="210" t="s">
        <v>26</v>
      </c>
      <c r="P8" s="216"/>
    </row>
    <row r="9" spans="1:16" ht="15" customHeight="1">
      <c r="A9" s="207" t="s">
        <v>177</v>
      </c>
      <c r="B9" s="323"/>
      <c r="C9" s="220"/>
      <c r="D9" s="221"/>
      <c r="E9" s="222"/>
      <c r="F9" s="224"/>
      <c r="G9" s="222"/>
      <c r="H9" s="222"/>
      <c r="I9" s="382"/>
      <c r="J9" s="181"/>
      <c r="K9" s="221"/>
      <c r="L9" s="222"/>
      <c r="M9" s="222"/>
      <c r="N9" s="222"/>
      <c r="O9" s="222"/>
      <c r="P9" s="224"/>
    </row>
    <row r="10" spans="1:16" ht="15" customHeight="1">
      <c r="A10" s="304"/>
      <c r="B10" s="383"/>
      <c r="C10" s="225" t="s">
        <v>87</v>
      </c>
      <c r="D10" s="209" t="s">
        <v>87</v>
      </c>
      <c r="E10" s="210" t="s">
        <v>231</v>
      </c>
      <c r="F10" s="216" t="s">
        <v>234</v>
      </c>
      <c r="G10" s="210" t="s">
        <v>87</v>
      </c>
      <c r="H10" s="210" t="s">
        <v>28</v>
      </c>
      <c r="I10" s="334" t="s">
        <v>234</v>
      </c>
      <c r="J10" s="206" t="s">
        <v>231</v>
      </c>
      <c r="K10" s="209" t="s">
        <v>87</v>
      </c>
      <c r="L10" s="210" t="s">
        <v>29</v>
      </c>
      <c r="M10" s="210" t="s">
        <v>231</v>
      </c>
      <c r="N10" s="210" t="s">
        <v>29</v>
      </c>
      <c r="O10" s="210" t="s">
        <v>234</v>
      </c>
      <c r="P10" s="216" t="s">
        <v>29</v>
      </c>
    </row>
    <row r="11" spans="1:16" ht="18.75" customHeight="1" thickBot="1">
      <c r="A11" s="229" t="s">
        <v>30</v>
      </c>
      <c r="B11" s="230" t="s">
        <v>31</v>
      </c>
      <c r="C11" s="231"/>
      <c r="D11" s="232"/>
      <c r="E11" s="233"/>
      <c r="F11" s="234"/>
      <c r="G11" s="233"/>
      <c r="H11" s="233"/>
      <c r="I11" s="249" t="s">
        <v>172</v>
      </c>
      <c r="J11" s="233"/>
      <c r="K11" s="232"/>
      <c r="L11" s="233"/>
      <c r="M11" s="233"/>
      <c r="N11" s="233"/>
      <c r="O11" s="233"/>
      <c r="P11" s="234"/>
    </row>
    <row r="12" spans="1:16" ht="18" customHeight="1">
      <c r="A12" s="128">
        <v>1</v>
      </c>
      <c r="B12" s="136" t="s">
        <v>32</v>
      </c>
      <c r="C12" s="345">
        <f>IF(C8="","DEZ VORJHR",C8+D12-G12)</f>
        <v>0</v>
      </c>
      <c r="D12" s="592"/>
      <c r="E12" s="593"/>
      <c r="F12" s="239" t="str">
        <f aca="true" t="shared" si="0" ref="F12:F30">IF(D12=0,"-",E12/D12)</f>
        <v>-</v>
      </c>
      <c r="G12" s="593"/>
      <c r="H12" s="251">
        <f>(G12*O3)/1000</f>
        <v>0</v>
      </c>
      <c r="I12" s="251" t="str">
        <f>F12</f>
        <v>-</v>
      </c>
      <c r="J12" s="346" t="str">
        <f aca="true" t="shared" si="1" ref="J12:J30">IF(D12=0,"-",I12*G12)</f>
        <v>-</v>
      </c>
      <c r="K12" s="590"/>
      <c r="L12" s="347" t="str">
        <f aca="true" t="shared" si="2" ref="L12:L30">IF(K12=0,"-",((G12-K12)/K12)*100)</f>
        <v>-</v>
      </c>
      <c r="M12" s="598"/>
      <c r="N12" s="347" t="str">
        <f aca="true" t="shared" si="3" ref="N12:N30">IF(M12=0,"-",((J12-M12)/M12)*100)</f>
        <v>-</v>
      </c>
      <c r="O12" s="251" t="str">
        <f aca="true" t="shared" si="4" ref="O12:O30">IF(K12=0,"-",M12/K12)</f>
        <v>-</v>
      </c>
      <c r="P12" s="346" t="str">
        <f aca="true" t="shared" si="5" ref="P12:P30">IF(O12="-","-",((F12-O12)/O12)*100)</f>
        <v>-</v>
      </c>
    </row>
    <row r="13" spans="1:16" ht="18" customHeight="1">
      <c r="A13" s="128">
        <v>2</v>
      </c>
      <c r="B13" s="136" t="s">
        <v>33</v>
      </c>
      <c r="C13" s="348">
        <f>C12+D13-G13</f>
        <v>0</v>
      </c>
      <c r="D13" s="592"/>
      <c r="E13" s="593"/>
      <c r="F13" s="239" t="str">
        <f t="shared" si="0"/>
        <v>-</v>
      </c>
      <c r="G13" s="593"/>
      <c r="H13" s="237">
        <f>(G13*$O$3)/1000</f>
        <v>0</v>
      </c>
      <c r="I13" s="237" t="str">
        <f>F13</f>
        <v>-</v>
      </c>
      <c r="J13" s="239" t="str">
        <f t="shared" si="1"/>
        <v>-</v>
      </c>
      <c r="K13" s="592"/>
      <c r="L13" s="238" t="str">
        <f t="shared" si="2"/>
        <v>-</v>
      </c>
      <c r="M13" s="602"/>
      <c r="N13" s="238" t="str">
        <f t="shared" si="3"/>
        <v>-</v>
      </c>
      <c r="O13" s="237" t="str">
        <f t="shared" si="4"/>
        <v>-</v>
      </c>
      <c r="P13" s="239" t="str">
        <f t="shared" si="5"/>
        <v>-</v>
      </c>
    </row>
    <row r="14" spans="1:16" ht="18" customHeight="1" thickBot="1">
      <c r="A14" s="137">
        <v>3</v>
      </c>
      <c r="B14" s="138" t="s">
        <v>34</v>
      </c>
      <c r="C14" s="246">
        <f>C13+D14-G14</f>
        <v>0</v>
      </c>
      <c r="D14" s="594"/>
      <c r="E14" s="595"/>
      <c r="F14" s="244" t="str">
        <f t="shared" si="0"/>
        <v>-</v>
      </c>
      <c r="G14" s="595"/>
      <c r="H14" s="242">
        <f aca="true" t="shared" si="6" ref="H14:H28">(G14*$O$3)/1000</f>
        <v>0</v>
      </c>
      <c r="I14" s="242" t="str">
        <f aca="true" t="shared" si="7" ref="I14:I30">F14</f>
        <v>-</v>
      </c>
      <c r="J14" s="244" t="str">
        <f t="shared" si="1"/>
        <v>-</v>
      </c>
      <c r="K14" s="594"/>
      <c r="L14" s="243" t="str">
        <f t="shared" si="2"/>
        <v>-</v>
      </c>
      <c r="M14" s="606"/>
      <c r="N14" s="243" t="str">
        <f t="shared" si="3"/>
        <v>-</v>
      </c>
      <c r="O14" s="242" t="str">
        <f t="shared" si="4"/>
        <v>-</v>
      </c>
      <c r="P14" s="244" t="str">
        <f t="shared" si="5"/>
        <v>-</v>
      </c>
    </row>
    <row r="15" spans="1:16" ht="18" customHeight="1" thickBot="1" thickTop="1">
      <c r="A15" s="137">
        <v>4</v>
      </c>
      <c r="B15" s="139" t="s">
        <v>35</v>
      </c>
      <c r="C15" s="246">
        <f>C14</f>
        <v>0</v>
      </c>
      <c r="D15" s="156">
        <f>SUM(D12:D14)</f>
        <v>0</v>
      </c>
      <c r="E15" s="247">
        <f>SUM(E12:E14)</f>
        <v>0</v>
      </c>
      <c r="F15" s="244" t="str">
        <f t="shared" si="0"/>
        <v>-</v>
      </c>
      <c r="G15" s="247">
        <f>SUM(G12:G14)</f>
        <v>0</v>
      </c>
      <c r="H15" s="242">
        <f t="shared" si="6"/>
        <v>0</v>
      </c>
      <c r="I15" s="242" t="str">
        <f t="shared" si="7"/>
        <v>-</v>
      </c>
      <c r="J15" s="244" t="str">
        <f t="shared" si="1"/>
        <v>-</v>
      </c>
      <c r="K15" s="156">
        <f>SUM(K12:K14)</f>
        <v>0</v>
      </c>
      <c r="L15" s="243" t="str">
        <f t="shared" si="2"/>
        <v>-</v>
      </c>
      <c r="M15" s="242">
        <f>SUM(M12:M14)</f>
        <v>0</v>
      </c>
      <c r="N15" s="243" t="str">
        <f t="shared" si="3"/>
        <v>-</v>
      </c>
      <c r="O15" s="242" t="str">
        <f t="shared" si="4"/>
        <v>-</v>
      </c>
      <c r="P15" s="244" t="str">
        <f t="shared" si="5"/>
        <v>-</v>
      </c>
    </row>
    <row r="16" spans="1:16" ht="18" customHeight="1" thickTop="1">
      <c r="A16" s="128">
        <v>5</v>
      </c>
      <c r="B16" s="136" t="s">
        <v>36</v>
      </c>
      <c r="C16" s="348">
        <f>C14+D16-G16</f>
        <v>0</v>
      </c>
      <c r="D16" s="592"/>
      <c r="E16" s="593"/>
      <c r="F16" s="239" t="str">
        <f t="shared" si="0"/>
        <v>-</v>
      </c>
      <c r="G16" s="593"/>
      <c r="H16" s="237">
        <f t="shared" si="6"/>
        <v>0</v>
      </c>
      <c r="I16" s="237" t="str">
        <f t="shared" si="7"/>
        <v>-</v>
      </c>
      <c r="J16" s="239" t="str">
        <f t="shared" si="1"/>
        <v>-</v>
      </c>
      <c r="K16" s="592"/>
      <c r="L16" s="238" t="str">
        <f t="shared" si="2"/>
        <v>-</v>
      </c>
      <c r="M16" s="602"/>
      <c r="N16" s="238" t="str">
        <f t="shared" si="3"/>
        <v>-</v>
      </c>
      <c r="O16" s="237" t="str">
        <f t="shared" si="4"/>
        <v>-</v>
      </c>
      <c r="P16" s="239" t="str">
        <f t="shared" si="5"/>
        <v>-</v>
      </c>
    </row>
    <row r="17" spans="1:16" ht="18" customHeight="1">
      <c r="A17" s="128">
        <v>6</v>
      </c>
      <c r="B17" s="136" t="s">
        <v>37</v>
      </c>
      <c r="C17" s="348">
        <f>C16+D17-G17</f>
        <v>0</v>
      </c>
      <c r="D17" s="592"/>
      <c r="E17" s="593"/>
      <c r="F17" s="239" t="str">
        <f t="shared" si="0"/>
        <v>-</v>
      </c>
      <c r="G17" s="593"/>
      <c r="H17" s="237">
        <f t="shared" si="6"/>
        <v>0</v>
      </c>
      <c r="I17" s="237" t="str">
        <f t="shared" si="7"/>
        <v>-</v>
      </c>
      <c r="J17" s="239" t="str">
        <f t="shared" si="1"/>
        <v>-</v>
      </c>
      <c r="K17" s="592"/>
      <c r="L17" s="238" t="str">
        <f t="shared" si="2"/>
        <v>-</v>
      </c>
      <c r="M17" s="602"/>
      <c r="N17" s="238" t="str">
        <f t="shared" si="3"/>
        <v>-</v>
      </c>
      <c r="O17" s="237" t="str">
        <f t="shared" si="4"/>
        <v>-</v>
      </c>
      <c r="P17" s="239" t="str">
        <f t="shared" si="5"/>
        <v>-</v>
      </c>
    </row>
    <row r="18" spans="1:16" ht="18" customHeight="1" thickBot="1">
      <c r="A18" s="137">
        <v>7</v>
      </c>
      <c r="B18" s="138" t="s">
        <v>38</v>
      </c>
      <c r="C18" s="246">
        <f>C17+D18-G18</f>
        <v>0</v>
      </c>
      <c r="D18" s="594"/>
      <c r="E18" s="595"/>
      <c r="F18" s="244" t="str">
        <f t="shared" si="0"/>
        <v>-</v>
      </c>
      <c r="G18" s="595"/>
      <c r="H18" s="242">
        <f t="shared" si="6"/>
        <v>0</v>
      </c>
      <c r="I18" s="242" t="str">
        <f t="shared" si="7"/>
        <v>-</v>
      </c>
      <c r="J18" s="244" t="str">
        <f t="shared" si="1"/>
        <v>-</v>
      </c>
      <c r="K18" s="594"/>
      <c r="L18" s="243" t="str">
        <f t="shared" si="2"/>
        <v>-</v>
      </c>
      <c r="M18" s="606"/>
      <c r="N18" s="243" t="str">
        <f t="shared" si="3"/>
        <v>-</v>
      </c>
      <c r="O18" s="242" t="str">
        <f t="shared" si="4"/>
        <v>-</v>
      </c>
      <c r="P18" s="244" t="str">
        <f t="shared" si="5"/>
        <v>-</v>
      </c>
    </row>
    <row r="19" spans="1:16" ht="18" customHeight="1" thickBot="1" thickTop="1">
      <c r="A19" s="137">
        <v>8</v>
      </c>
      <c r="B19" s="139" t="s">
        <v>39</v>
      </c>
      <c r="C19" s="246">
        <f>C18</f>
        <v>0</v>
      </c>
      <c r="D19" s="156">
        <f>SUM(D16:D18)</f>
        <v>0</v>
      </c>
      <c r="E19" s="247">
        <f>SUM(E16:E18)</f>
        <v>0</v>
      </c>
      <c r="F19" s="244" t="str">
        <f t="shared" si="0"/>
        <v>-</v>
      </c>
      <c r="G19" s="247">
        <f>SUM(G16:G18)</f>
        <v>0</v>
      </c>
      <c r="H19" s="242">
        <f t="shared" si="6"/>
        <v>0</v>
      </c>
      <c r="I19" s="242" t="str">
        <f t="shared" si="7"/>
        <v>-</v>
      </c>
      <c r="J19" s="244" t="str">
        <f t="shared" si="1"/>
        <v>-</v>
      </c>
      <c r="K19" s="156">
        <f>SUM(K16:K18)</f>
        <v>0</v>
      </c>
      <c r="L19" s="243" t="str">
        <f t="shared" si="2"/>
        <v>-</v>
      </c>
      <c r="M19" s="242">
        <f>SUM(M16:M18)</f>
        <v>0</v>
      </c>
      <c r="N19" s="243" t="str">
        <f t="shared" si="3"/>
        <v>-</v>
      </c>
      <c r="O19" s="242" t="str">
        <f t="shared" si="4"/>
        <v>-</v>
      </c>
      <c r="P19" s="244" t="str">
        <f t="shared" si="5"/>
        <v>-</v>
      </c>
    </row>
    <row r="20" spans="1:16" ht="18" customHeight="1" thickTop="1">
      <c r="A20" s="128">
        <v>9</v>
      </c>
      <c r="B20" s="136" t="s">
        <v>40</v>
      </c>
      <c r="C20" s="348">
        <f>C18+D20-G20</f>
        <v>0</v>
      </c>
      <c r="D20" s="592"/>
      <c r="E20" s="593"/>
      <c r="F20" s="239" t="str">
        <f t="shared" si="0"/>
        <v>-</v>
      </c>
      <c r="G20" s="593"/>
      <c r="H20" s="237">
        <f t="shared" si="6"/>
        <v>0</v>
      </c>
      <c r="I20" s="237" t="str">
        <f t="shared" si="7"/>
        <v>-</v>
      </c>
      <c r="J20" s="239" t="str">
        <f t="shared" si="1"/>
        <v>-</v>
      </c>
      <c r="K20" s="592"/>
      <c r="L20" s="238" t="str">
        <f t="shared" si="2"/>
        <v>-</v>
      </c>
      <c r="M20" s="602"/>
      <c r="N20" s="238" t="str">
        <f t="shared" si="3"/>
        <v>-</v>
      </c>
      <c r="O20" s="237" t="str">
        <f t="shared" si="4"/>
        <v>-</v>
      </c>
      <c r="P20" s="239" t="str">
        <f t="shared" si="5"/>
        <v>-</v>
      </c>
    </row>
    <row r="21" spans="1:16" ht="18" customHeight="1">
      <c r="A21" s="128">
        <v>10</v>
      </c>
      <c r="B21" s="136" t="s">
        <v>41</v>
      </c>
      <c r="C21" s="348">
        <f>C20+D21-G21</f>
        <v>0</v>
      </c>
      <c r="D21" s="592"/>
      <c r="E21" s="593"/>
      <c r="F21" s="239" t="str">
        <f t="shared" si="0"/>
        <v>-</v>
      </c>
      <c r="G21" s="593"/>
      <c r="H21" s="237">
        <f t="shared" si="6"/>
        <v>0</v>
      </c>
      <c r="I21" s="237" t="str">
        <f t="shared" si="7"/>
        <v>-</v>
      </c>
      <c r="J21" s="239" t="str">
        <f t="shared" si="1"/>
        <v>-</v>
      </c>
      <c r="K21" s="592"/>
      <c r="L21" s="238" t="str">
        <f t="shared" si="2"/>
        <v>-</v>
      </c>
      <c r="M21" s="602"/>
      <c r="N21" s="238" t="str">
        <f t="shared" si="3"/>
        <v>-</v>
      </c>
      <c r="O21" s="237" t="str">
        <f t="shared" si="4"/>
        <v>-</v>
      </c>
      <c r="P21" s="239" t="str">
        <f t="shared" si="5"/>
        <v>-</v>
      </c>
    </row>
    <row r="22" spans="1:16" ht="18" customHeight="1" thickBot="1">
      <c r="A22" s="137">
        <v>11</v>
      </c>
      <c r="B22" s="138" t="s">
        <v>42</v>
      </c>
      <c r="C22" s="246">
        <f>C21+D22-G22</f>
        <v>0</v>
      </c>
      <c r="D22" s="594"/>
      <c r="E22" s="595"/>
      <c r="F22" s="244" t="str">
        <f t="shared" si="0"/>
        <v>-</v>
      </c>
      <c r="G22" s="595"/>
      <c r="H22" s="242">
        <f t="shared" si="6"/>
        <v>0</v>
      </c>
      <c r="I22" s="242" t="str">
        <f t="shared" si="7"/>
        <v>-</v>
      </c>
      <c r="J22" s="244" t="str">
        <f t="shared" si="1"/>
        <v>-</v>
      </c>
      <c r="K22" s="594"/>
      <c r="L22" s="243" t="str">
        <f t="shared" si="2"/>
        <v>-</v>
      </c>
      <c r="M22" s="606"/>
      <c r="N22" s="243" t="str">
        <f t="shared" si="3"/>
        <v>-</v>
      </c>
      <c r="O22" s="242" t="str">
        <f t="shared" si="4"/>
        <v>-</v>
      </c>
      <c r="P22" s="244" t="str">
        <f t="shared" si="5"/>
        <v>-</v>
      </c>
    </row>
    <row r="23" spans="1:16" ht="18" customHeight="1" thickBot="1" thickTop="1">
      <c r="A23" s="137">
        <v>12</v>
      </c>
      <c r="B23" s="139" t="s">
        <v>43</v>
      </c>
      <c r="C23" s="246">
        <f>C22</f>
        <v>0</v>
      </c>
      <c r="D23" s="156">
        <f>SUM(D20:D22)</f>
        <v>0</v>
      </c>
      <c r="E23" s="247">
        <f>SUM(E20:E22)</f>
        <v>0</v>
      </c>
      <c r="F23" s="244" t="str">
        <f t="shared" si="0"/>
        <v>-</v>
      </c>
      <c r="G23" s="247">
        <f>SUM(G20:G22)</f>
        <v>0</v>
      </c>
      <c r="H23" s="242">
        <f t="shared" si="6"/>
        <v>0</v>
      </c>
      <c r="I23" s="242" t="str">
        <f>F23</f>
        <v>-</v>
      </c>
      <c r="J23" s="244" t="str">
        <f t="shared" si="1"/>
        <v>-</v>
      </c>
      <c r="K23" s="156">
        <f>SUM(K20:K22)</f>
        <v>0</v>
      </c>
      <c r="L23" s="243" t="str">
        <f t="shared" si="2"/>
        <v>-</v>
      </c>
      <c r="M23" s="242">
        <f>SUM(M20:M22)</f>
        <v>0</v>
      </c>
      <c r="N23" s="243" t="str">
        <f t="shared" si="3"/>
        <v>-</v>
      </c>
      <c r="O23" s="242" t="str">
        <f t="shared" si="4"/>
        <v>-</v>
      </c>
      <c r="P23" s="244" t="str">
        <f t="shared" si="5"/>
        <v>-</v>
      </c>
    </row>
    <row r="24" spans="1:16" ht="18" customHeight="1" thickTop="1">
      <c r="A24" s="128">
        <v>13</v>
      </c>
      <c r="B24" s="136" t="s">
        <v>44</v>
      </c>
      <c r="C24" s="348">
        <f>C22+D24-G24</f>
        <v>0</v>
      </c>
      <c r="D24" s="592"/>
      <c r="E24" s="593"/>
      <c r="F24" s="239" t="str">
        <f t="shared" si="0"/>
        <v>-</v>
      </c>
      <c r="G24" s="593"/>
      <c r="H24" s="237">
        <f t="shared" si="6"/>
        <v>0</v>
      </c>
      <c r="I24" s="237" t="str">
        <f t="shared" si="7"/>
        <v>-</v>
      </c>
      <c r="J24" s="239" t="str">
        <f t="shared" si="1"/>
        <v>-</v>
      </c>
      <c r="K24" s="592"/>
      <c r="L24" s="238" t="str">
        <f t="shared" si="2"/>
        <v>-</v>
      </c>
      <c r="M24" s="602"/>
      <c r="N24" s="238" t="str">
        <f t="shared" si="3"/>
        <v>-</v>
      </c>
      <c r="O24" s="237" t="str">
        <f t="shared" si="4"/>
        <v>-</v>
      </c>
      <c r="P24" s="239" t="str">
        <f t="shared" si="5"/>
        <v>-</v>
      </c>
    </row>
    <row r="25" spans="1:16" ht="18" customHeight="1">
      <c r="A25" s="128">
        <v>14</v>
      </c>
      <c r="B25" s="136" t="s">
        <v>45</v>
      </c>
      <c r="C25" s="348">
        <f>C24+D25-G25</f>
        <v>0</v>
      </c>
      <c r="D25" s="592"/>
      <c r="E25" s="593"/>
      <c r="F25" s="239" t="str">
        <f t="shared" si="0"/>
        <v>-</v>
      </c>
      <c r="G25" s="593"/>
      <c r="H25" s="237">
        <f t="shared" si="6"/>
        <v>0</v>
      </c>
      <c r="I25" s="237" t="str">
        <f t="shared" si="7"/>
        <v>-</v>
      </c>
      <c r="J25" s="239" t="str">
        <f t="shared" si="1"/>
        <v>-</v>
      </c>
      <c r="K25" s="592"/>
      <c r="L25" s="238" t="str">
        <f t="shared" si="2"/>
        <v>-</v>
      </c>
      <c r="M25" s="602"/>
      <c r="N25" s="238" t="str">
        <f t="shared" si="3"/>
        <v>-</v>
      </c>
      <c r="O25" s="237" t="str">
        <f t="shared" si="4"/>
        <v>-</v>
      </c>
      <c r="P25" s="239" t="str">
        <f t="shared" si="5"/>
        <v>-</v>
      </c>
    </row>
    <row r="26" spans="1:16" ht="18" customHeight="1" thickBot="1">
      <c r="A26" s="137">
        <v>15</v>
      </c>
      <c r="B26" s="138" t="s">
        <v>46</v>
      </c>
      <c r="C26" s="246">
        <f>C25+D26-G26</f>
        <v>0</v>
      </c>
      <c r="D26" s="594"/>
      <c r="E26" s="595"/>
      <c r="F26" s="244" t="str">
        <f t="shared" si="0"/>
        <v>-</v>
      </c>
      <c r="G26" s="595"/>
      <c r="H26" s="242">
        <f t="shared" si="6"/>
        <v>0</v>
      </c>
      <c r="I26" s="242" t="str">
        <f t="shared" si="7"/>
        <v>-</v>
      </c>
      <c r="J26" s="244" t="str">
        <f t="shared" si="1"/>
        <v>-</v>
      </c>
      <c r="K26" s="594"/>
      <c r="L26" s="243" t="str">
        <f t="shared" si="2"/>
        <v>-</v>
      </c>
      <c r="M26" s="606"/>
      <c r="N26" s="243" t="str">
        <f t="shared" si="3"/>
        <v>-</v>
      </c>
      <c r="O26" s="242" t="str">
        <f t="shared" si="4"/>
        <v>-</v>
      </c>
      <c r="P26" s="244" t="str">
        <f t="shared" si="5"/>
        <v>-</v>
      </c>
    </row>
    <row r="27" spans="1:16" ht="18" customHeight="1" thickBot="1" thickTop="1">
      <c r="A27" s="137">
        <v>16</v>
      </c>
      <c r="B27" s="139" t="s">
        <v>47</v>
      </c>
      <c r="C27" s="246">
        <f>C26</f>
        <v>0</v>
      </c>
      <c r="D27" s="156">
        <f>SUM(D24:D26)</f>
        <v>0</v>
      </c>
      <c r="E27" s="247">
        <f>SUM(E24:E26)</f>
        <v>0</v>
      </c>
      <c r="F27" s="244" t="str">
        <f t="shared" si="0"/>
        <v>-</v>
      </c>
      <c r="G27" s="247">
        <f>SUM(G24:G26)</f>
        <v>0</v>
      </c>
      <c r="H27" s="242">
        <f t="shared" si="6"/>
        <v>0</v>
      </c>
      <c r="I27" s="242" t="str">
        <f t="shared" si="7"/>
        <v>-</v>
      </c>
      <c r="J27" s="244" t="str">
        <f t="shared" si="1"/>
        <v>-</v>
      </c>
      <c r="K27" s="156">
        <f>SUM(K24:K26)</f>
        <v>0</v>
      </c>
      <c r="L27" s="243" t="str">
        <f t="shared" si="2"/>
        <v>-</v>
      </c>
      <c r="M27" s="242">
        <f>SUM(M24:M26)</f>
        <v>0</v>
      </c>
      <c r="N27" s="243" t="str">
        <f t="shared" si="3"/>
        <v>-</v>
      </c>
      <c r="O27" s="242" t="str">
        <f t="shared" si="4"/>
        <v>-</v>
      </c>
      <c r="P27" s="244" t="str">
        <f t="shared" si="5"/>
        <v>-</v>
      </c>
    </row>
    <row r="28" spans="1:16" ht="18" customHeight="1" thickTop="1">
      <c r="A28" s="235">
        <v>17</v>
      </c>
      <c r="B28" s="492" t="s">
        <v>48</v>
      </c>
      <c r="C28" s="348"/>
      <c r="D28" s="493">
        <f>D15+D19+D23+D27</f>
        <v>0</v>
      </c>
      <c r="E28" s="493">
        <f>E15+E19+E23+E27</f>
        <v>0</v>
      </c>
      <c r="F28" s="237" t="str">
        <f t="shared" si="0"/>
        <v>-</v>
      </c>
      <c r="G28" s="154">
        <f>G15+G19+G23+G27</f>
        <v>0</v>
      </c>
      <c r="H28" s="237">
        <f t="shared" si="6"/>
        <v>0</v>
      </c>
      <c r="I28" s="237" t="str">
        <f t="shared" si="7"/>
        <v>-</v>
      </c>
      <c r="J28" s="239" t="str">
        <f t="shared" si="1"/>
        <v>-</v>
      </c>
      <c r="K28" s="154">
        <f>K15+K19+K23+K27</f>
        <v>0</v>
      </c>
      <c r="L28" s="238" t="str">
        <f t="shared" si="2"/>
        <v>-</v>
      </c>
      <c r="M28" s="237">
        <f>M15+M19+M23+M27</f>
        <v>0</v>
      </c>
      <c r="N28" s="238" t="str">
        <f t="shared" si="3"/>
        <v>-</v>
      </c>
      <c r="O28" s="237" t="str">
        <f t="shared" si="4"/>
        <v>-</v>
      </c>
      <c r="P28" s="239" t="str">
        <f t="shared" si="5"/>
        <v>-</v>
      </c>
    </row>
    <row r="29" spans="1:16" ht="18" customHeight="1">
      <c r="A29" s="42">
        <v>18</v>
      </c>
      <c r="B29" s="477" t="s">
        <v>49</v>
      </c>
      <c r="C29" s="466"/>
      <c r="D29" s="476">
        <f>D19+D23</f>
        <v>0</v>
      </c>
      <c r="E29" s="476">
        <f>E19+E23</f>
        <v>0</v>
      </c>
      <c r="F29" s="237" t="str">
        <f t="shared" si="0"/>
        <v>-</v>
      </c>
      <c r="G29" s="471">
        <f>G19+G23</f>
        <v>0</v>
      </c>
      <c r="H29" s="573">
        <f>H19+H23</f>
        <v>0</v>
      </c>
      <c r="I29" s="573" t="str">
        <f t="shared" si="7"/>
        <v>-</v>
      </c>
      <c r="J29" s="574" t="str">
        <f t="shared" si="1"/>
        <v>-</v>
      </c>
      <c r="K29" s="566">
        <f>K19+K23</f>
        <v>0</v>
      </c>
      <c r="L29" s="238" t="str">
        <f t="shared" si="2"/>
        <v>-</v>
      </c>
      <c r="M29" s="535">
        <f>M19+M23</f>
        <v>0</v>
      </c>
      <c r="N29" s="238" t="str">
        <f t="shared" si="3"/>
        <v>-</v>
      </c>
      <c r="O29" s="237" t="str">
        <f t="shared" si="4"/>
        <v>-</v>
      </c>
      <c r="P29" s="239" t="str">
        <f t="shared" si="5"/>
        <v>-</v>
      </c>
    </row>
    <row r="30" spans="1:16" ht="18" customHeight="1" thickBot="1">
      <c r="A30" s="40">
        <v>19</v>
      </c>
      <c r="B30" s="490" t="s">
        <v>50</v>
      </c>
      <c r="C30" s="60"/>
      <c r="D30" s="478">
        <f>D15+D27</f>
        <v>0</v>
      </c>
      <c r="E30" s="478">
        <f>E15+E27</f>
        <v>0</v>
      </c>
      <c r="F30" s="249" t="str">
        <f t="shared" si="0"/>
        <v>-</v>
      </c>
      <c r="G30" s="70">
        <f>G15+G27</f>
        <v>0</v>
      </c>
      <c r="H30" s="575">
        <f>H15+H27</f>
        <v>0</v>
      </c>
      <c r="I30" s="576" t="str">
        <f t="shared" si="7"/>
        <v>-</v>
      </c>
      <c r="J30" s="577" t="str">
        <f t="shared" si="1"/>
        <v>-</v>
      </c>
      <c r="K30" s="567">
        <f>K15+K27</f>
        <v>0</v>
      </c>
      <c r="L30" s="250" t="str">
        <f t="shared" si="2"/>
        <v>-</v>
      </c>
      <c r="M30" s="63">
        <f>M15+M27</f>
        <v>0</v>
      </c>
      <c r="N30" s="250" t="str">
        <f t="shared" si="3"/>
        <v>-</v>
      </c>
      <c r="O30" s="249" t="str">
        <f t="shared" si="4"/>
        <v>-</v>
      </c>
      <c r="P30" s="248" t="str">
        <f t="shared" si="5"/>
        <v>-</v>
      </c>
    </row>
    <row r="31" spans="8:10" ht="12.75">
      <c r="H31" s="78"/>
      <c r="I31" s="78"/>
      <c r="J31" s="78"/>
    </row>
  </sheetData>
  <sheetProtection password="CA4B" sheet="1" objects="1" scenarios="1"/>
  <mergeCells count="4">
    <mergeCell ref="H2:J2"/>
    <mergeCell ref="H3:J3"/>
    <mergeCell ref="H4:J4"/>
    <mergeCell ref="M2:O2"/>
  </mergeCells>
  <printOptions horizontalCentered="1"/>
  <pageMargins left="0.3937007874015748" right="0.3937007874015748" top="0.69" bottom="0.3937007874015748" header="0.5118110236220472" footer="0.5118110236220472"/>
  <pageSetup horizontalDpi="360" verticalDpi="360" orientation="landscape" paperSize="9" r:id="rId1"/>
  <headerFooter alignWithMargins="0">
    <oddHeader>&amp;R&amp;D   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0"/>
  <sheetViews>
    <sheetView showGridLines="0" workbookViewId="0" topLeftCell="A1">
      <selection activeCell="E30" sqref="E30"/>
    </sheetView>
  </sheetViews>
  <sheetFormatPr defaultColWidth="11.421875" defaultRowHeight="12.75"/>
  <cols>
    <col min="1" max="1" width="5.140625" style="0" customWidth="1"/>
    <col min="2" max="2" width="8.57421875" style="0" customWidth="1"/>
    <col min="3" max="3" width="14.00390625" style="0" customWidth="1"/>
    <col min="4" max="4" width="9.7109375" style="0" customWidth="1"/>
    <col min="5" max="5" width="8.7109375" style="0" customWidth="1"/>
    <col min="7" max="7" width="16.140625" style="0" customWidth="1"/>
    <col min="8" max="8" width="10.140625" style="0" customWidth="1"/>
    <col min="10" max="10" width="7.7109375" style="0" customWidth="1"/>
    <col min="12" max="12" width="7.28125" style="0" customWidth="1"/>
    <col min="13" max="13" width="8.8515625" style="0" customWidth="1"/>
    <col min="14" max="14" width="6.00390625" style="0" customWidth="1"/>
  </cols>
  <sheetData>
    <row r="1" spans="1:14" ht="19.5" thickBot="1">
      <c r="A1" s="568" t="s">
        <v>0</v>
      </c>
      <c r="B1" s="78"/>
      <c r="C1" s="77" t="s">
        <v>1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8.75" customHeight="1">
      <c r="A2" s="182" t="s">
        <v>2</v>
      </c>
      <c r="B2" s="183"/>
      <c r="C2" s="183"/>
      <c r="D2" s="183"/>
      <c r="E2" s="183"/>
      <c r="F2" s="161" t="s">
        <v>3</v>
      </c>
      <c r="G2" s="162"/>
      <c r="H2" s="716" t="str">
        <f>Deckblatt!B18</f>
        <v>Mustermann</v>
      </c>
      <c r="I2" s="717"/>
      <c r="J2" s="180" t="s">
        <v>4</v>
      </c>
      <c r="K2" s="175"/>
      <c r="L2" s="709"/>
      <c r="M2" s="679"/>
      <c r="N2" s="184" t="s">
        <v>5</v>
      </c>
    </row>
    <row r="3" spans="1:14" ht="18.75" customHeight="1">
      <c r="A3" s="304"/>
      <c r="B3" s="168"/>
      <c r="C3" s="176"/>
      <c r="D3" s="176"/>
      <c r="E3" s="176"/>
      <c r="F3" s="164" t="s">
        <v>6</v>
      </c>
      <c r="G3" s="165"/>
      <c r="H3" s="695"/>
      <c r="I3" s="682"/>
      <c r="J3" s="186"/>
      <c r="K3" s="151"/>
      <c r="L3" s="151"/>
      <c r="M3" s="187"/>
      <c r="N3" s="188"/>
    </row>
    <row r="4" spans="1:14" ht="18.75" customHeight="1" thickBot="1">
      <c r="A4" s="185" t="s">
        <v>7</v>
      </c>
      <c r="B4" s="634">
        <f>Deckblatt!E16</f>
        <v>2006</v>
      </c>
      <c r="C4" s="176"/>
      <c r="D4" s="176"/>
      <c r="E4" s="176"/>
      <c r="F4" s="167" t="s">
        <v>8</v>
      </c>
      <c r="G4" s="168"/>
      <c r="H4" s="696"/>
      <c r="I4" s="676"/>
      <c r="J4" s="178" t="s">
        <v>9</v>
      </c>
      <c r="K4" s="179"/>
      <c r="L4" s="696"/>
      <c r="M4" s="676"/>
      <c r="N4" s="188"/>
    </row>
    <row r="5" spans="1:14" ht="15" customHeight="1">
      <c r="A5" s="189" t="s">
        <v>10</v>
      </c>
      <c r="B5" s="190"/>
      <c r="C5" s="191" t="s">
        <v>11</v>
      </c>
      <c r="D5" s="192" t="s">
        <v>12</v>
      </c>
      <c r="E5" s="193"/>
      <c r="F5" s="194"/>
      <c r="G5" s="193" t="s">
        <v>13</v>
      </c>
      <c r="H5" s="195"/>
      <c r="I5" s="196" t="s">
        <v>14</v>
      </c>
      <c r="J5" s="197"/>
      <c r="K5" s="193"/>
      <c r="L5" s="193"/>
      <c r="M5" s="193"/>
      <c r="N5" s="198"/>
    </row>
    <row r="6" spans="1:14" ht="15" customHeight="1">
      <c r="A6" s="199"/>
      <c r="B6" s="176"/>
      <c r="C6" s="200" t="s">
        <v>15</v>
      </c>
      <c r="D6" s="201"/>
      <c r="E6" s="202"/>
      <c r="F6" s="203"/>
      <c r="G6" s="202" t="s">
        <v>16</v>
      </c>
      <c r="H6" s="204"/>
      <c r="I6" s="205"/>
      <c r="J6" s="206"/>
      <c r="K6" s="202"/>
      <c r="L6" s="202"/>
      <c r="M6" s="176"/>
      <c r="N6" s="188"/>
    </row>
    <row r="7" spans="1:14" ht="15" customHeight="1">
      <c r="A7" s="207"/>
      <c r="B7" s="208"/>
      <c r="C7" s="200" t="s">
        <v>17</v>
      </c>
      <c r="D7" s="209" t="s">
        <v>18</v>
      </c>
      <c r="E7" s="210" t="s">
        <v>19</v>
      </c>
      <c r="F7" s="211" t="s">
        <v>20</v>
      </c>
      <c r="G7" s="210" t="s">
        <v>21</v>
      </c>
      <c r="H7" s="212" t="s">
        <v>22</v>
      </c>
      <c r="I7" s="209" t="s">
        <v>18</v>
      </c>
      <c r="J7" s="213" t="s">
        <v>23</v>
      </c>
      <c r="K7" s="214" t="s">
        <v>21</v>
      </c>
      <c r="L7" s="210" t="s">
        <v>23</v>
      </c>
      <c r="M7" s="215" t="s">
        <v>22</v>
      </c>
      <c r="N7" s="216" t="s">
        <v>23</v>
      </c>
    </row>
    <row r="8" spans="1:14" ht="15" customHeight="1">
      <c r="A8" s="207"/>
      <c r="B8" s="217"/>
      <c r="C8" s="177"/>
      <c r="D8" s="218"/>
      <c r="E8" s="210"/>
      <c r="F8" s="216" t="s">
        <v>24</v>
      </c>
      <c r="G8" s="210" t="s">
        <v>25</v>
      </c>
      <c r="H8" s="219"/>
      <c r="I8" s="209" t="s">
        <v>26</v>
      </c>
      <c r="J8" s="213"/>
      <c r="K8" s="210" t="s">
        <v>25</v>
      </c>
      <c r="L8" s="210"/>
      <c r="M8" s="210" t="s">
        <v>26</v>
      </c>
      <c r="N8" s="216"/>
    </row>
    <row r="9" spans="1:14" ht="15" customHeight="1">
      <c r="A9" s="207"/>
      <c r="B9" s="217"/>
      <c r="C9" s="220"/>
      <c r="D9" s="221"/>
      <c r="E9" s="222"/>
      <c r="F9" s="216" t="s">
        <v>27</v>
      </c>
      <c r="G9" s="222"/>
      <c r="H9" s="223"/>
      <c r="I9" s="221"/>
      <c r="J9" s="223"/>
      <c r="K9" s="210" t="s">
        <v>26</v>
      </c>
      <c r="L9" s="222"/>
      <c r="M9" s="222"/>
      <c r="N9" s="224"/>
    </row>
    <row r="10" spans="1:14" ht="15" customHeight="1">
      <c r="A10" s="185"/>
      <c r="B10" s="176"/>
      <c r="C10" s="225" t="s">
        <v>28</v>
      </c>
      <c r="D10" s="209" t="s">
        <v>229</v>
      </c>
      <c r="E10" s="210" t="s">
        <v>230</v>
      </c>
      <c r="F10" s="216" t="s">
        <v>231</v>
      </c>
      <c r="G10" s="210" t="s">
        <v>231</v>
      </c>
      <c r="H10" s="213" t="s">
        <v>232</v>
      </c>
      <c r="I10" s="209" t="s">
        <v>28</v>
      </c>
      <c r="J10" s="226" t="s">
        <v>29</v>
      </c>
      <c r="K10" s="227" t="s">
        <v>231</v>
      </c>
      <c r="L10" s="227" t="s">
        <v>29</v>
      </c>
      <c r="M10" s="227" t="s">
        <v>229</v>
      </c>
      <c r="N10" s="228" t="s">
        <v>29</v>
      </c>
    </row>
    <row r="11" spans="1:14" ht="18.75" customHeight="1" thickBot="1">
      <c r="A11" s="229" t="s">
        <v>30</v>
      </c>
      <c r="B11" s="230" t="s">
        <v>31</v>
      </c>
      <c r="C11" s="231"/>
      <c r="D11" s="232"/>
      <c r="E11" s="233"/>
      <c r="F11" s="234"/>
      <c r="G11" s="233"/>
      <c r="H11" s="233"/>
      <c r="I11" s="232"/>
      <c r="J11" s="233"/>
      <c r="K11" s="233"/>
      <c r="L11" s="233"/>
      <c r="M11" s="233"/>
      <c r="N11" s="234"/>
    </row>
    <row r="12" spans="1:14" ht="18" customHeight="1">
      <c r="A12" s="343">
        <v>1</v>
      </c>
      <c r="B12" s="344" t="s">
        <v>32</v>
      </c>
      <c r="C12" s="631"/>
      <c r="D12" s="597"/>
      <c r="E12" s="598"/>
      <c r="F12" s="599"/>
      <c r="G12" s="590"/>
      <c r="H12" s="251">
        <f>IF(C12=0,"",G12/C12)</f>
      </c>
      <c r="I12" s="597"/>
      <c r="J12" s="347">
        <f>IF(C12=0,"",((C12-I12)/I12)*100)</f>
      </c>
      <c r="K12" s="598"/>
      <c r="L12" s="347">
        <f>IF(G12=0,"",((G12-K12)/K12)*100)</f>
      </c>
      <c r="M12" s="251" t="str">
        <f aca="true" t="shared" si="0" ref="M12:M30">IF(I12=0,"-",K12/I12)</f>
        <v>-</v>
      </c>
      <c r="N12" s="346" t="str">
        <f aca="true" t="shared" si="1" ref="N12:N30">IF(I12=0,"-",((H12-M12)/M12)*100)</f>
        <v>-</v>
      </c>
    </row>
    <row r="13" spans="1:14" ht="18" customHeight="1">
      <c r="A13" s="235">
        <v>2</v>
      </c>
      <c r="B13" s="236" t="s">
        <v>33</v>
      </c>
      <c r="C13" s="632"/>
      <c r="D13" s="601"/>
      <c r="E13" s="602"/>
      <c r="F13" s="603"/>
      <c r="G13" s="592"/>
      <c r="H13" s="237">
        <f aca="true" t="shared" si="2" ref="H13:H28">IF(C13=0,"",G13/C13)</f>
      </c>
      <c r="I13" s="601"/>
      <c r="J13" s="238">
        <f aca="true" t="shared" si="3" ref="J13:J28">IF(C13=0,"",((C13-I13)/I13)*100)</f>
      </c>
      <c r="K13" s="602"/>
      <c r="L13" s="238">
        <f aca="true" t="shared" si="4" ref="L13:L28">IF(G13=0,"",((G13-K13)/K13)*100)</f>
      </c>
      <c r="M13" s="237" t="str">
        <f t="shared" si="0"/>
        <v>-</v>
      </c>
      <c r="N13" s="239" t="str">
        <f t="shared" si="1"/>
        <v>-</v>
      </c>
    </row>
    <row r="14" spans="1:14" ht="18" customHeight="1" thickBot="1">
      <c r="A14" s="240">
        <v>3</v>
      </c>
      <c r="B14" s="241" t="s">
        <v>34</v>
      </c>
      <c r="C14" s="633"/>
      <c r="D14" s="605"/>
      <c r="E14" s="606"/>
      <c r="F14" s="607"/>
      <c r="G14" s="594"/>
      <c r="H14" s="242">
        <f t="shared" si="2"/>
      </c>
      <c r="I14" s="605"/>
      <c r="J14" s="243">
        <f t="shared" si="3"/>
      </c>
      <c r="K14" s="606"/>
      <c r="L14" s="243">
        <f t="shared" si="4"/>
      </c>
      <c r="M14" s="242" t="str">
        <f t="shared" si="0"/>
        <v>-</v>
      </c>
      <c r="N14" s="244" t="str">
        <f t="shared" si="1"/>
        <v>-</v>
      </c>
    </row>
    <row r="15" spans="1:14" ht="18" customHeight="1" thickBot="1" thickTop="1">
      <c r="A15" s="240">
        <v>4</v>
      </c>
      <c r="B15" s="245" t="s">
        <v>35</v>
      </c>
      <c r="C15" s="408">
        <f>SUM(C12:C14)</f>
        <v>0</v>
      </c>
      <c r="D15" s="258"/>
      <c r="E15" s="242"/>
      <c r="F15" s="244">
        <f>SUM(F12:F14)</f>
        <v>0</v>
      </c>
      <c r="G15" s="156">
        <f>SUM(G12:G14)</f>
        <v>0</v>
      </c>
      <c r="H15" s="242">
        <f t="shared" si="2"/>
      </c>
      <c r="I15" s="258">
        <f>SUM(I12:I14)</f>
        <v>0</v>
      </c>
      <c r="J15" s="243">
        <f t="shared" si="3"/>
      </c>
      <c r="K15" s="242">
        <f>SUM(K12:K14)</f>
        <v>0</v>
      </c>
      <c r="L15" s="243">
        <f t="shared" si="4"/>
      </c>
      <c r="M15" s="242" t="str">
        <f t="shared" si="0"/>
        <v>-</v>
      </c>
      <c r="N15" s="244" t="str">
        <f t="shared" si="1"/>
        <v>-</v>
      </c>
    </row>
    <row r="16" spans="1:14" ht="18" customHeight="1" thickTop="1">
      <c r="A16" s="235">
        <v>5</v>
      </c>
      <c r="B16" s="236" t="s">
        <v>36</v>
      </c>
      <c r="C16" s="632"/>
      <c r="D16" s="601"/>
      <c r="E16" s="602"/>
      <c r="F16" s="603"/>
      <c r="G16" s="592"/>
      <c r="H16" s="237">
        <f t="shared" si="2"/>
      </c>
      <c r="I16" s="601"/>
      <c r="J16" s="238">
        <f t="shared" si="3"/>
      </c>
      <c r="K16" s="602"/>
      <c r="L16" s="238">
        <f t="shared" si="4"/>
      </c>
      <c r="M16" s="237" t="str">
        <f t="shared" si="0"/>
        <v>-</v>
      </c>
      <c r="N16" s="239" t="str">
        <f t="shared" si="1"/>
        <v>-</v>
      </c>
    </row>
    <row r="17" spans="1:14" ht="18" customHeight="1">
      <c r="A17" s="235">
        <v>6</v>
      </c>
      <c r="B17" s="236" t="s">
        <v>37</v>
      </c>
      <c r="C17" s="632"/>
      <c r="D17" s="601"/>
      <c r="E17" s="602"/>
      <c r="F17" s="603"/>
      <c r="G17" s="592"/>
      <c r="H17" s="237">
        <f t="shared" si="2"/>
      </c>
      <c r="I17" s="601"/>
      <c r="J17" s="238">
        <f t="shared" si="3"/>
      </c>
      <c r="K17" s="602"/>
      <c r="L17" s="238">
        <f t="shared" si="4"/>
      </c>
      <c r="M17" s="237" t="str">
        <f t="shared" si="0"/>
        <v>-</v>
      </c>
      <c r="N17" s="239" t="str">
        <f t="shared" si="1"/>
        <v>-</v>
      </c>
    </row>
    <row r="18" spans="1:14" ht="18" customHeight="1" thickBot="1">
      <c r="A18" s="240">
        <v>7</v>
      </c>
      <c r="B18" s="241" t="s">
        <v>38</v>
      </c>
      <c r="C18" s="633"/>
      <c r="D18" s="605"/>
      <c r="E18" s="606"/>
      <c r="F18" s="607"/>
      <c r="G18" s="594"/>
      <c r="H18" s="242">
        <f t="shared" si="2"/>
      </c>
      <c r="I18" s="605"/>
      <c r="J18" s="243">
        <f t="shared" si="3"/>
      </c>
      <c r="K18" s="606"/>
      <c r="L18" s="243">
        <f t="shared" si="4"/>
      </c>
      <c r="M18" s="242" t="str">
        <f t="shared" si="0"/>
        <v>-</v>
      </c>
      <c r="N18" s="244" t="str">
        <f t="shared" si="1"/>
        <v>-</v>
      </c>
    </row>
    <row r="19" spans="1:14" ht="18" customHeight="1" thickBot="1" thickTop="1">
      <c r="A19" s="240">
        <v>8</v>
      </c>
      <c r="B19" s="245" t="s">
        <v>39</v>
      </c>
      <c r="C19" s="408">
        <f>SUM(C16:C18)</f>
        <v>0</v>
      </c>
      <c r="D19" s="258"/>
      <c r="E19" s="242"/>
      <c r="F19" s="244">
        <f>SUM(F16:F18)</f>
        <v>0</v>
      </c>
      <c r="G19" s="156">
        <f>SUM(G16:G18)</f>
        <v>0</v>
      </c>
      <c r="H19" s="242">
        <f t="shared" si="2"/>
      </c>
      <c r="I19" s="258">
        <f>SUM(I16:I18)</f>
        <v>0</v>
      </c>
      <c r="J19" s="243">
        <f t="shared" si="3"/>
      </c>
      <c r="K19" s="242">
        <f>SUM(K16:K18)</f>
        <v>0</v>
      </c>
      <c r="L19" s="243">
        <f t="shared" si="4"/>
      </c>
      <c r="M19" s="242" t="str">
        <f t="shared" si="0"/>
        <v>-</v>
      </c>
      <c r="N19" s="244" t="str">
        <f t="shared" si="1"/>
        <v>-</v>
      </c>
    </row>
    <row r="20" spans="1:14" ht="18" customHeight="1" thickTop="1">
      <c r="A20" s="235">
        <v>9</v>
      </c>
      <c r="B20" s="236" t="s">
        <v>40</v>
      </c>
      <c r="C20" s="632"/>
      <c r="D20" s="601"/>
      <c r="E20" s="602"/>
      <c r="F20" s="603"/>
      <c r="G20" s="592"/>
      <c r="H20" s="237">
        <f t="shared" si="2"/>
      </c>
      <c r="I20" s="601"/>
      <c r="J20" s="238">
        <f t="shared" si="3"/>
      </c>
      <c r="K20" s="602"/>
      <c r="L20" s="238">
        <f t="shared" si="4"/>
      </c>
      <c r="M20" s="237" t="str">
        <f t="shared" si="0"/>
        <v>-</v>
      </c>
      <c r="N20" s="239" t="str">
        <f t="shared" si="1"/>
        <v>-</v>
      </c>
    </row>
    <row r="21" spans="1:14" ht="18" customHeight="1">
      <c r="A21" s="235">
        <v>10</v>
      </c>
      <c r="B21" s="236" t="s">
        <v>41</v>
      </c>
      <c r="C21" s="632"/>
      <c r="D21" s="601"/>
      <c r="E21" s="602"/>
      <c r="F21" s="603"/>
      <c r="G21" s="592"/>
      <c r="H21" s="237">
        <f t="shared" si="2"/>
      </c>
      <c r="I21" s="601"/>
      <c r="J21" s="238">
        <f t="shared" si="3"/>
      </c>
      <c r="K21" s="602"/>
      <c r="L21" s="238">
        <f t="shared" si="4"/>
      </c>
      <c r="M21" s="237" t="str">
        <f t="shared" si="0"/>
        <v>-</v>
      </c>
      <c r="N21" s="239" t="str">
        <f t="shared" si="1"/>
        <v>-</v>
      </c>
    </row>
    <row r="22" spans="1:14" ht="18" customHeight="1" thickBot="1">
      <c r="A22" s="240">
        <v>11</v>
      </c>
      <c r="B22" s="241" t="s">
        <v>42</v>
      </c>
      <c r="C22" s="633"/>
      <c r="D22" s="605"/>
      <c r="E22" s="606"/>
      <c r="F22" s="607"/>
      <c r="G22" s="594"/>
      <c r="H22" s="242">
        <f t="shared" si="2"/>
      </c>
      <c r="I22" s="605"/>
      <c r="J22" s="243">
        <f t="shared" si="3"/>
      </c>
      <c r="K22" s="606"/>
      <c r="L22" s="243">
        <f t="shared" si="4"/>
      </c>
      <c r="M22" s="242" t="str">
        <f t="shared" si="0"/>
        <v>-</v>
      </c>
      <c r="N22" s="244" t="str">
        <f t="shared" si="1"/>
        <v>-</v>
      </c>
    </row>
    <row r="23" spans="1:14" ht="18" customHeight="1" thickBot="1" thickTop="1">
      <c r="A23" s="240">
        <v>12</v>
      </c>
      <c r="B23" s="245" t="s">
        <v>43</v>
      </c>
      <c r="C23" s="408">
        <f>SUM(C20:C22)</f>
        <v>0</v>
      </c>
      <c r="D23" s="258"/>
      <c r="E23" s="242"/>
      <c r="F23" s="244">
        <f>SUM(F20:F22)</f>
        <v>0</v>
      </c>
      <c r="G23" s="156">
        <f>SUM(G20:G22)</f>
        <v>0</v>
      </c>
      <c r="H23" s="242">
        <f t="shared" si="2"/>
      </c>
      <c r="I23" s="258">
        <f>SUM(I20:I22)</f>
        <v>0</v>
      </c>
      <c r="J23" s="243">
        <f t="shared" si="3"/>
      </c>
      <c r="K23" s="242">
        <f>SUM(K20:K22)</f>
        <v>0</v>
      </c>
      <c r="L23" s="243">
        <f t="shared" si="4"/>
      </c>
      <c r="M23" s="242" t="str">
        <f t="shared" si="0"/>
        <v>-</v>
      </c>
      <c r="N23" s="244" t="str">
        <f t="shared" si="1"/>
        <v>-</v>
      </c>
    </row>
    <row r="24" spans="1:14" ht="18" customHeight="1" thickTop="1">
      <c r="A24" s="235">
        <v>13</v>
      </c>
      <c r="B24" s="236" t="s">
        <v>44</v>
      </c>
      <c r="C24" s="632"/>
      <c r="D24" s="601"/>
      <c r="E24" s="602"/>
      <c r="F24" s="603"/>
      <c r="G24" s="592"/>
      <c r="H24" s="237">
        <f t="shared" si="2"/>
      </c>
      <c r="I24" s="601"/>
      <c r="J24" s="238">
        <f t="shared" si="3"/>
      </c>
      <c r="K24" s="602"/>
      <c r="L24" s="238">
        <f t="shared" si="4"/>
      </c>
      <c r="M24" s="237" t="str">
        <f t="shared" si="0"/>
        <v>-</v>
      </c>
      <c r="N24" s="239" t="str">
        <f t="shared" si="1"/>
        <v>-</v>
      </c>
    </row>
    <row r="25" spans="1:14" ht="18" customHeight="1">
      <c r="A25" s="235">
        <v>14</v>
      </c>
      <c r="B25" s="236" t="s">
        <v>45</v>
      </c>
      <c r="C25" s="632"/>
      <c r="D25" s="601"/>
      <c r="E25" s="602"/>
      <c r="F25" s="603"/>
      <c r="G25" s="592"/>
      <c r="H25" s="237">
        <f t="shared" si="2"/>
      </c>
      <c r="I25" s="601"/>
      <c r="J25" s="238">
        <f t="shared" si="3"/>
      </c>
      <c r="K25" s="602"/>
      <c r="L25" s="238">
        <f t="shared" si="4"/>
      </c>
      <c r="M25" s="237" t="str">
        <f t="shared" si="0"/>
        <v>-</v>
      </c>
      <c r="N25" s="239" t="str">
        <f t="shared" si="1"/>
        <v>-</v>
      </c>
    </row>
    <row r="26" spans="1:14" ht="18" customHeight="1" thickBot="1">
      <c r="A26" s="240">
        <v>15</v>
      </c>
      <c r="B26" s="241" t="s">
        <v>46</v>
      </c>
      <c r="C26" s="633"/>
      <c r="D26" s="605"/>
      <c r="E26" s="606"/>
      <c r="F26" s="607"/>
      <c r="G26" s="594"/>
      <c r="H26" s="242">
        <f t="shared" si="2"/>
      </c>
      <c r="I26" s="605"/>
      <c r="J26" s="243">
        <f t="shared" si="3"/>
      </c>
      <c r="K26" s="606"/>
      <c r="L26" s="243">
        <f t="shared" si="4"/>
      </c>
      <c r="M26" s="242" t="str">
        <f t="shared" si="0"/>
        <v>-</v>
      </c>
      <c r="N26" s="244" t="str">
        <f t="shared" si="1"/>
        <v>-</v>
      </c>
    </row>
    <row r="27" spans="1:14" ht="18" customHeight="1" thickBot="1" thickTop="1">
      <c r="A27" s="240">
        <v>16</v>
      </c>
      <c r="B27" s="245" t="s">
        <v>47</v>
      </c>
      <c r="C27" s="408">
        <f>SUM(C24:C26)</f>
        <v>0</v>
      </c>
      <c r="D27" s="156"/>
      <c r="E27" s="247"/>
      <c r="F27" s="244">
        <f>SUM(F24:F26)</f>
        <v>0</v>
      </c>
      <c r="G27" s="156">
        <f>SUM(G24:G26)</f>
        <v>0</v>
      </c>
      <c r="H27" s="242">
        <f t="shared" si="2"/>
      </c>
      <c r="I27" s="258">
        <f>SUM(I24:I26)</f>
        <v>0</v>
      </c>
      <c r="J27" s="243">
        <f t="shared" si="3"/>
      </c>
      <c r="K27" s="242">
        <f>SUM(K24:K26)</f>
        <v>0</v>
      </c>
      <c r="L27" s="243">
        <f t="shared" si="4"/>
      </c>
      <c r="M27" s="242" t="str">
        <f t="shared" si="0"/>
        <v>-</v>
      </c>
      <c r="N27" s="244" t="str">
        <f t="shared" si="1"/>
        <v>-</v>
      </c>
    </row>
    <row r="28" spans="1:15" ht="18" customHeight="1" thickTop="1">
      <c r="A28" s="235">
        <v>17</v>
      </c>
      <c r="B28" s="492" t="s">
        <v>48</v>
      </c>
      <c r="C28" s="406">
        <f>C15+C19+C23+C27</f>
        <v>0</v>
      </c>
      <c r="D28" s="493"/>
      <c r="E28" s="493"/>
      <c r="F28" s="237">
        <f>F15+F19+F23+F27</f>
        <v>0</v>
      </c>
      <c r="G28" s="154">
        <f>G15+G19+G23+G27</f>
        <v>0</v>
      </c>
      <c r="H28" s="237">
        <f t="shared" si="2"/>
      </c>
      <c r="I28" s="407">
        <f>I15+I19+I23+I27</f>
        <v>0</v>
      </c>
      <c r="J28" s="238">
        <f t="shared" si="3"/>
      </c>
      <c r="K28" s="237">
        <f>K15+K19+K23+K27</f>
        <v>0</v>
      </c>
      <c r="L28" s="238">
        <f t="shared" si="4"/>
      </c>
      <c r="M28" s="237" t="str">
        <f t="shared" si="0"/>
        <v>-</v>
      </c>
      <c r="N28" s="239" t="str">
        <f t="shared" si="1"/>
        <v>-</v>
      </c>
      <c r="O28" s="252"/>
    </row>
    <row r="29" spans="1:15" ht="18" customHeight="1">
      <c r="A29" s="42">
        <v>18</v>
      </c>
      <c r="B29" s="477" t="s">
        <v>49</v>
      </c>
      <c r="C29" s="466">
        <f>C19+C23</f>
        <v>0</v>
      </c>
      <c r="D29" s="494"/>
      <c r="E29" s="494"/>
      <c r="F29" s="476">
        <f>F19+F23</f>
        <v>0</v>
      </c>
      <c r="G29" s="471">
        <f>G19+G23</f>
        <v>0</v>
      </c>
      <c r="H29" s="237">
        <f>IF(C29=0,"",G29/C29)</f>
      </c>
      <c r="I29" s="471">
        <f>I19+I23</f>
        <v>0</v>
      </c>
      <c r="J29" s="238">
        <f>IF(C29=0,"",((C29-I29)/I29)*100)</f>
      </c>
      <c r="K29" s="476">
        <f>K19+K23</f>
        <v>0</v>
      </c>
      <c r="L29" s="238">
        <f>IF(G29=0,"",((G29-K29)/K29)*100)</f>
      </c>
      <c r="M29" s="237" t="str">
        <f t="shared" si="0"/>
        <v>-</v>
      </c>
      <c r="N29" s="239" t="str">
        <f t="shared" si="1"/>
        <v>-</v>
      </c>
      <c r="O29" s="252"/>
    </row>
    <row r="30" spans="1:15" ht="18" customHeight="1" thickBot="1">
      <c r="A30" s="40">
        <v>19</v>
      </c>
      <c r="B30" s="490" t="s">
        <v>50</v>
      </c>
      <c r="C30" s="60">
        <f>C15+C27</f>
        <v>0</v>
      </c>
      <c r="D30" s="495"/>
      <c r="E30" s="495"/>
      <c r="F30" s="478">
        <f>F15+F27</f>
        <v>0</v>
      </c>
      <c r="G30" s="70">
        <f>G15+G27</f>
        <v>0</v>
      </c>
      <c r="H30" s="249">
        <f>IF(C30=0,"",G30/C30)</f>
      </c>
      <c r="I30" s="70">
        <f>I15+I27</f>
        <v>0</v>
      </c>
      <c r="J30" s="250">
        <f>IF(C30=0,"",((C30-I30)/I30)*100)</f>
      </c>
      <c r="K30" s="478">
        <f>K15+K27</f>
        <v>0</v>
      </c>
      <c r="L30" s="250">
        <f>IF(G30=0,"",((G30-K30)/K30)*100)</f>
      </c>
      <c r="M30" s="249" t="str">
        <f t="shared" si="0"/>
        <v>-</v>
      </c>
      <c r="N30" s="248" t="str">
        <f t="shared" si="1"/>
        <v>-</v>
      </c>
      <c r="O30" s="252"/>
    </row>
  </sheetData>
  <sheetProtection password="CA4B" sheet="1" objects="1" scenarios="1"/>
  <mergeCells count="5">
    <mergeCell ref="H2:I2"/>
    <mergeCell ref="H3:I3"/>
    <mergeCell ref="H4:I4"/>
    <mergeCell ref="L2:M2"/>
    <mergeCell ref="L4:M4"/>
  </mergeCells>
  <printOptions horizontalCentered="1"/>
  <pageMargins left="0.3937007874015748" right="0.3937007874015748" top="0.78" bottom="0.1968503937007874" header="0.5118110236220472" footer="0.28"/>
  <pageSetup horizontalDpi="360" verticalDpi="360" orientation="landscape" paperSize="9" r:id="rId1"/>
  <headerFooter alignWithMargins="0">
    <oddHeader>&amp;R&amp;D   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32"/>
  <sheetViews>
    <sheetView showGridLines="0" workbookViewId="0" topLeftCell="C1">
      <selection activeCell="E30" sqref="E30"/>
    </sheetView>
  </sheetViews>
  <sheetFormatPr defaultColWidth="11.421875" defaultRowHeight="12.75"/>
  <cols>
    <col min="1" max="1" width="3.57421875" style="0" customWidth="1"/>
    <col min="2" max="2" width="7.28125" style="0" customWidth="1"/>
    <col min="3" max="3" width="6.7109375" style="0" customWidth="1"/>
    <col min="4" max="4" width="6.28125" style="0" customWidth="1"/>
    <col min="5" max="5" width="6.7109375" style="0" customWidth="1"/>
    <col min="6" max="6" width="5.421875" style="0" customWidth="1"/>
    <col min="7" max="7" width="7.140625" style="0" customWidth="1"/>
    <col min="8" max="8" width="7.8515625" style="0" customWidth="1"/>
    <col min="9" max="9" width="4.421875" style="0" customWidth="1"/>
    <col min="10" max="10" width="7.00390625" style="0" customWidth="1"/>
    <col min="11" max="11" width="5.7109375" style="0" customWidth="1"/>
    <col min="12" max="12" width="6.8515625" style="0" customWidth="1"/>
    <col min="13" max="13" width="8.00390625" style="0" customWidth="1"/>
    <col min="14" max="14" width="5.140625" style="0" customWidth="1"/>
    <col min="15" max="15" width="8.421875" style="0" customWidth="1"/>
    <col min="16" max="16" width="4.7109375" style="0" customWidth="1"/>
    <col min="17" max="17" width="7.421875" style="0" customWidth="1"/>
    <col min="18" max="18" width="5.7109375" style="0" customWidth="1"/>
    <col min="19" max="19" width="7.57421875" style="0" customWidth="1"/>
    <col min="20" max="20" width="5.00390625" style="0" customWidth="1"/>
    <col min="21" max="21" width="8.57421875" style="0" customWidth="1"/>
    <col min="22" max="22" width="5.28125" style="0" customWidth="1"/>
  </cols>
  <sheetData>
    <row r="1" spans="1:22" ht="19.5" thickBot="1">
      <c r="A1" s="568" t="s">
        <v>0</v>
      </c>
      <c r="B1" s="78"/>
      <c r="C1" s="77" t="s">
        <v>1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1:22" ht="15" customHeight="1">
      <c r="A2" s="182" t="s">
        <v>114</v>
      </c>
      <c r="B2" s="183"/>
      <c r="C2" s="183"/>
      <c r="D2" s="183"/>
      <c r="E2" s="183"/>
      <c r="F2" s="161" t="s">
        <v>3</v>
      </c>
      <c r="G2" s="162"/>
      <c r="H2" s="697" t="str">
        <f>Deckblatt!B18</f>
        <v>Mustermann</v>
      </c>
      <c r="I2" s="718"/>
      <c r="J2" s="718"/>
      <c r="K2" s="718"/>
      <c r="L2" s="719"/>
      <c r="M2" s="161" t="s">
        <v>115</v>
      </c>
      <c r="N2" s="162"/>
      <c r="O2" s="162"/>
      <c r="P2" s="163"/>
      <c r="Q2" s="163"/>
      <c r="R2" s="701"/>
      <c r="S2" s="678"/>
      <c r="T2" s="678"/>
      <c r="U2" s="679"/>
      <c r="V2" s="184" t="s">
        <v>116</v>
      </c>
    </row>
    <row r="3" spans="1:22" ht="15" customHeight="1">
      <c r="A3" s="304"/>
      <c r="B3" s="168"/>
      <c r="C3" s="176"/>
      <c r="D3" s="176"/>
      <c r="E3" s="176"/>
      <c r="F3" s="167"/>
      <c r="G3" s="168"/>
      <c r="H3" s="168"/>
      <c r="I3" s="168"/>
      <c r="J3" s="168"/>
      <c r="K3" s="168"/>
      <c r="L3" s="168"/>
      <c r="M3" s="164" t="s">
        <v>117</v>
      </c>
      <c r="N3" s="165"/>
      <c r="O3" s="165"/>
      <c r="P3" s="166"/>
      <c r="Q3" s="166"/>
      <c r="R3" s="704"/>
      <c r="S3" s="681"/>
      <c r="T3" s="681"/>
      <c r="U3" s="682"/>
      <c r="V3" s="188"/>
    </row>
    <row r="4" spans="1:22" ht="15" customHeight="1" thickBot="1">
      <c r="A4" s="253" t="s">
        <v>7</v>
      </c>
      <c r="B4" s="617">
        <f>Deckblatt!E16</f>
        <v>2006</v>
      </c>
      <c r="C4" s="254"/>
      <c r="D4" s="254"/>
      <c r="E4" s="254"/>
      <c r="F4" s="164" t="s">
        <v>6</v>
      </c>
      <c r="G4" s="165"/>
      <c r="H4" s="699"/>
      <c r="I4" s="699"/>
      <c r="J4" s="699"/>
      <c r="K4" s="699"/>
      <c r="L4" s="700"/>
      <c r="M4" s="167" t="s">
        <v>118</v>
      </c>
      <c r="N4" s="168"/>
      <c r="O4" s="168"/>
      <c r="P4" s="169"/>
      <c r="Q4" s="169"/>
      <c r="R4" s="699"/>
      <c r="S4" s="675"/>
      <c r="T4" s="675"/>
      <c r="U4" s="676"/>
      <c r="V4" s="255"/>
    </row>
    <row r="5" spans="1:23" ht="15" customHeight="1">
      <c r="A5" s="301" t="s">
        <v>119</v>
      </c>
      <c r="B5" s="256"/>
      <c r="C5" s="192" t="s">
        <v>120</v>
      </c>
      <c r="D5" s="193"/>
      <c r="E5" s="193"/>
      <c r="F5" s="193"/>
      <c r="G5" s="193"/>
      <c r="H5" s="193"/>
      <c r="I5" s="194"/>
      <c r="J5" s="192" t="s">
        <v>121</v>
      </c>
      <c r="K5" s="183"/>
      <c r="L5" s="183"/>
      <c r="M5" s="193"/>
      <c r="N5" s="194"/>
      <c r="O5" s="192" t="s">
        <v>122</v>
      </c>
      <c r="P5" s="194"/>
      <c r="Q5" s="193" t="s">
        <v>14</v>
      </c>
      <c r="R5" s="183"/>
      <c r="S5" s="183"/>
      <c r="T5" s="183"/>
      <c r="U5" s="183"/>
      <c r="V5" s="198"/>
      <c r="W5" s="252"/>
    </row>
    <row r="6" spans="1:23" ht="15" customHeight="1">
      <c r="A6" s="259"/>
      <c r="B6" s="260"/>
      <c r="C6" s="201" t="s">
        <v>90</v>
      </c>
      <c r="D6" s="202"/>
      <c r="E6" s="262"/>
      <c r="F6" s="202" t="s">
        <v>27</v>
      </c>
      <c r="G6" s="261"/>
      <c r="H6" s="261"/>
      <c r="I6" s="263"/>
      <c r="J6" s="257" t="s">
        <v>90</v>
      </c>
      <c r="K6" s="202" t="s">
        <v>27</v>
      </c>
      <c r="L6" s="261"/>
      <c r="M6" s="261"/>
      <c r="N6" s="263"/>
      <c r="O6" s="201" t="s">
        <v>62</v>
      </c>
      <c r="P6" s="263"/>
      <c r="Q6" s="265"/>
      <c r="R6" s="265"/>
      <c r="S6" s="265"/>
      <c r="T6" s="265"/>
      <c r="U6" s="265"/>
      <c r="V6" s="260"/>
      <c r="W6" s="252"/>
    </row>
    <row r="7" spans="1:23" ht="15" customHeight="1">
      <c r="A7" s="259"/>
      <c r="B7" s="260"/>
      <c r="C7" s="264" t="s">
        <v>123</v>
      </c>
      <c r="D7" s="266" t="s">
        <v>124</v>
      </c>
      <c r="E7" s="266" t="s">
        <v>125</v>
      </c>
      <c r="F7" s="266" t="s">
        <v>126</v>
      </c>
      <c r="G7" s="266" t="s">
        <v>20</v>
      </c>
      <c r="H7" s="266" t="s">
        <v>127</v>
      </c>
      <c r="I7" s="267" t="s">
        <v>128</v>
      </c>
      <c r="J7" s="264" t="s">
        <v>129</v>
      </c>
      <c r="K7" s="268" t="s">
        <v>130</v>
      </c>
      <c r="L7" s="266" t="s">
        <v>131</v>
      </c>
      <c r="M7" s="266" t="s">
        <v>127</v>
      </c>
      <c r="N7" s="269" t="s">
        <v>128</v>
      </c>
      <c r="O7" s="264" t="s">
        <v>132</v>
      </c>
      <c r="P7" s="269" t="s">
        <v>128</v>
      </c>
      <c r="Q7" s="266" t="s">
        <v>114</v>
      </c>
      <c r="R7" s="266" t="s">
        <v>23</v>
      </c>
      <c r="S7" s="266" t="s">
        <v>131</v>
      </c>
      <c r="T7" s="266" t="s">
        <v>23</v>
      </c>
      <c r="U7" s="266" t="s">
        <v>132</v>
      </c>
      <c r="V7" s="270" t="s">
        <v>23</v>
      </c>
      <c r="W7" s="252"/>
    </row>
    <row r="8" spans="1:23" ht="15" customHeight="1">
      <c r="A8" s="259"/>
      <c r="B8" s="260"/>
      <c r="C8" s="264" t="s">
        <v>133</v>
      </c>
      <c r="D8" s="266" t="s">
        <v>133</v>
      </c>
      <c r="E8" s="266" t="s">
        <v>134</v>
      </c>
      <c r="F8" s="266" t="s">
        <v>135</v>
      </c>
      <c r="G8" s="266" t="s">
        <v>24</v>
      </c>
      <c r="H8" s="266" t="s">
        <v>136</v>
      </c>
      <c r="I8" s="270" t="s">
        <v>71</v>
      </c>
      <c r="J8" s="264" t="s">
        <v>90</v>
      </c>
      <c r="K8" s="266" t="s">
        <v>135</v>
      </c>
      <c r="L8" s="266" t="s">
        <v>137</v>
      </c>
      <c r="M8" s="266" t="s">
        <v>138</v>
      </c>
      <c r="N8" s="270" t="s">
        <v>71</v>
      </c>
      <c r="O8" s="264" t="s">
        <v>68</v>
      </c>
      <c r="P8" s="270" t="s">
        <v>71</v>
      </c>
      <c r="Q8" s="266" t="s">
        <v>139</v>
      </c>
      <c r="R8" s="266"/>
      <c r="S8" s="266" t="s">
        <v>96</v>
      </c>
      <c r="T8" s="266"/>
      <c r="U8" s="266" t="s">
        <v>68</v>
      </c>
      <c r="V8" s="270"/>
      <c r="W8" s="252"/>
    </row>
    <row r="9" spans="1:23" ht="15" customHeight="1">
      <c r="A9" s="259"/>
      <c r="B9" s="260"/>
      <c r="C9" s="264"/>
      <c r="D9" s="266"/>
      <c r="E9" s="266"/>
      <c r="F9" s="271"/>
      <c r="G9" s="266" t="s">
        <v>25</v>
      </c>
      <c r="H9" s="266" t="s">
        <v>95</v>
      </c>
      <c r="I9" s="270" t="s">
        <v>140</v>
      </c>
      <c r="J9" s="272"/>
      <c r="K9" s="273"/>
      <c r="L9" s="266"/>
      <c r="M9" s="266" t="s">
        <v>95</v>
      </c>
      <c r="N9" s="270" t="s">
        <v>141</v>
      </c>
      <c r="O9" s="264"/>
      <c r="P9" s="270" t="s">
        <v>68</v>
      </c>
      <c r="Q9" s="266" t="s">
        <v>26</v>
      </c>
      <c r="R9" s="266"/>
      <c r="S9" s="266" t="s">
        <v>26</v>
      </c>
      <c r="T9" s="266"/>
      <c r="U9" s="274" t="s">
        <v>26</v>
      </c>
      <c r="V9" s="270"/>
      <c r="W9" s="252"/>
    </row>
    <row r="10" spans="1:23" ht="15" customHeight="1">
      <c r="A10" s="259"/>
      <c r="B10" s="260"/>
      <c r="C10" s="264" t="s">
        <v>142</v>
      </c>
      <c r="D10" s="266" t="s">
        <v>142</v>
      </c>
      <c r="E10" s="266" t="s">
        <v>142</v>
      </c>
      <c r="F10" s="266" t="s">
        <v>237</v>
      </c>
      <c r="G10" s="266" t="s">
        <v>231</v>
      </c>
      <c r="H10" s="266" t="s">
        <v>231</v>
      </c>
      <c r="I10" s="270" t="s">
        <v>237</v>
      </c>
      <c r="J10" s="264" t="s">
        <v>142</v>
      </c>
      <c r="K10" s="266" t="s">
        <v>237</v>
      </c>
      <c r="L10" s="266" t="s">
        <v>231</v>
      </c>
      <c r="M10" s="266" t="s">
        <v>231</v>
      </c>
      <c r="N10" s="270" t="s">
        <v>237</v>
      </c>
      <c r="O10" s="264" t="s">
        <v>231</v>
      </c>
      <c r="P10" s="270" t="s">
        <v>237</v>
      </c>
      <c r="Q10" s="266" t="s">
        <v>142</v>
      </c>
      <c r="R10" s="266" t="s">
        <v>29</v>
      </c>
      <c r="S10" s="266" t="s">
        <v>142</v>
      </c>
      <c r="T10" s="266" t="s">
        <v>29</v>
      </c>
      <c r="U10" s="266" t="s">
        <v>231</v>
      </c>
      <c r="V10" s="270" t="s">
        <v>29</v>
      </c>
      <c r="W10" s="252"/>
    </row>
    <row r="11" spans="1:23" ht="15" customHeight="1" thickBot="1">
      <c r="A11" s="275" t="s">
        <v>30</v>
      </c>
      <c r="B11" s="276" t="s">
        <v>31</v>
      </c>
      <c r="C11" s="277"/>
      <c r="D11" s="278"/>
      <c r="E11" s="278"/>
      <c r="F11" s="279"/>
      <c r="G11" s="279"/>
      <c r="H11" s="279"/>
      <c r="I11" s="276"/>
      <c r="J11" s="275"/>
      <c r="K11" s="279"/>
      <c r="L11" s="279"/>
      <c r="M11" s="279"/>
      <c r="N11" s="276"/>
      <c r="O11" s="275"/>
      <c r="P11" s="276"/>
      <c r="Q11" s="279"/>
      <c r="R11" s="279"/>
      <c r="S11" s="279"/>
      <c r="T11" s="279"/>
      <c r="U11" s="279"/>
      <c r="V11" s="276"/>
      <c r="W11" s="252"/>
    </row>
    <row r="12" spans="1:23" ht="18.75" customHeight="1">
      <c r="A12" s="569">
        <v>1</v>
      </c>
      <c r="B12" s="570" t="s">
        <v>32</v>
      </c>
      <c r="C12" s="639"/>
      <c r="D12" s="640"/>
      <c r="E12" s="508">
        <f>C12+D12</f>
        <v>0</v>
      </c>
      <c r="F12" s="645"/>
      <c r="G12" s="645"/>
      <c r="H12" s="509">
        <f aca="true" t="shared" si="0" ref="H12:H26">E12*F12+G12</f>
        <v>0</v>
      </c>
      <c r="I12" s="505">
        <f>IF(E12=0,"",H12/E12)</f>
      </c>
      <c r="J12" s="639"/>
      <c r="K12" s="645"/>
      <c r="L12" s="645"/>
      <c r="M12" s="509">
        <f>J12*K12+L12</f>
        <v>0</v>
      </c>
      <c r="N12" s="505" t="str">
        <f aca="true" t="shared" si="1" ref="N12:N30">IF(J12=0,"-",M12/J12)</f>
        <v>-</v>
      </c>
      <c r="O12" s="504">
        <f>H12+M12</f>
        <v>0</v>
      </c>
      <c r="P12" s="505" t="str">
        <f>IF(E12=0,"-",O12/E12)</f>
        <v>-</v>
      </c>
      <c r="Q12" s="640"/>
      <c r="R12" s="571" t="str">
        <f aca="true" t="shared" si="2" ref="R12:R30">IF(Q12=0,"-",((E12-Q12)/Q12)*100)</f>
        <v>-</v>
      </c>
      <c r="S12" s="640"/>
      <c r="T12" s="571">
        <f>IF(J12=0,"",((J12-S12)/S12)*100)</f>
      </c>
      <c r="U12" s="645"/>
      <c r="V12" s="572">
        <f>IF(O12=0,"",((O12-U12)/U12)*100)</f>
      </c>
      <c r="W12" s="252"/>
    </row>
    <row r="13" spans="1:23" ht="18.75" customHeight="1">
      <c r="A13" s="280">
        <v>2</v>
      </c>
      <c r="B13" s="281" t="s">
        <v>33</v>
      </c>
      <c r="C13" s="641"/>
      <c r="D13" s="642"/>
      <c r="E13" s="282">
        <f>C13+D13</f>
        <v>0</v>
      </c>
      <c r="F13" s="646"/>
      <c r="G13" s="646"/>
      <c r="H13" s="283">
        <f t="shared" si="0"/>
        <v>0</v>
      </c>
      <c r="I13" s="284">
        <f>IF(E13=0,"",H13/E13)</f>
      </c>
      <c r="J13" s="641"/>
      <c r="K13" s="646"/>
      <c r="L13" s="646"/>
      <c r="M13" s="283">
        <f aca="true" t="shared" si="3" ref="M13:M26">J13*K13+L13</f>
        <v>0</v>
      </c>
      <c r="N13" s="284" t="str">
        <f t="shared" si="1"/>
        <v>-</v>
      </c>
      <c r="O13" s="285">
        <f aca="true" t="shared" si="4" ref="O13:O28">H13+M13</f>
        <v>0</v>
      </c>
      <c r="P13" s="284">
        <f>IF(E13=0,"",O13/E13)</f>
      </c>
      <c r="Q13" s="642"/>
      <c r="R13" s="286" t="str">
        <f t="shared" si="2"/>
        <v>-</v>
      </c>
      <c r="S13" s="642"/>
      <c r="T13" s="286">
        <f aca="true" t="shared" si="5" ref="T13:T28">IF(J13=0,"",((J13-S13)/S13)*100)</f>
      </c>
      <c r="U13" s="646"/>
      <c r="V13" s="287">
        <f aca="true" t="shared" si="6" ref="V13:V28">IF(O13=0,"",((O13-U13)/U13)*100)</f>
      </c>
      <c r="W13" s="252"/>
    </row>
    <row r="14" spans="1:23" ht="18.75" customHeight="1" thickBot="1">
      <c r="A14" s="288">
        <v>3</v>
      </c>
      <c r="B14" s="289" t="s">
        <v>34</v>
      </c>
      <c r="C14" s="643"/>
      <c r="D14" s="644"/>
      <c r="E14" s="290">
        <f aca="true" t="shared" si="7" ref="E14:E28">C14+D14</f>
        <v>0</v>
      </c>
      <c r="F14" s="647"/>
      <c r="G14" s="647"/>
      <c r="H14" s="291">
        <f t="shared" si="0"/>
        <v>0</v>
      </c>
      <c r="I14" s="292">
        <f aca="true" t="shared" si="8" ref="I14:I29">IF(E14=0,"",H14/E14)</f>
      </c>
      <c r="J14" s="643"/>
      <c r="K14" s="647"/>
      <c r="L14" s="647"/>
      <c r="M14" s="291">
        <f t="shared" si="3"/>
        <v>0</v>
      </c>
      <c r="N14" s="292" t="str">
        <f t="shared" si="1"/>
        <v>-</v>
      </c>
      <c r="O14" s="293">
        <f t="shared" si="4"/>
        <v>0</v>
      </c>
      <c r="P14" s="292">
        <f aca="true" t="shared" si="9" ref="P14:P29">IF(E14=0,"",O14/E14)</f>
      </c>
      <c r="Q14" s="644"/>
      <c r="R14" s="294" t="str">
        <f t="shared" si="2"/>
        <v>-</v>
      </c>
      <c r="S14" s="644"/>
      <c r="T14" s="294">
        <f t="shared" si="5"/>
      </c>
      <c r="U14" s="647"/>
      <c r="V14" s="295">
        <f t="shared" si="6"/>
      </c>
      <c r="W14" s="252"/>
    </row>
    <row r="15" spans="1:23" ht="18.75" customHeight="1" thickBot="1" thickTop="1">
      <c r="A15" s="288">
        <v>4</v>
      </c>
      <c r="B15" s="296" t="s">
        <v>35</v>
      </c>
      <c r="C15" s="297">
        <f>SUM(C12:C14)</f>
        <v>0</v>
      </c>
      <c r="D15" s="290">
        <f>SUM(D12:D14)</f>
        <v>0</v>
      </c>
      <c r="E15" s="290">
        <f t="shared" si="7"/>
        <v>0</v>
      </c>
      <c r="F15" s="291"/>
      <c r="G15" s="291">
        <f>SUM(G12:G14)</f>
        <v>0</v>
      </c>
      <c r="H15" s="291">
        <f>SUM(H12:H14)</f>
        <v>0</v>
      </c>
      <c r="I15" s="292">
        <f t="shared" si="8"/>
      </c>
      <c r="J15" s="297">
        <f>SUM(J12:J14)</f>
        <v>0</v>
      </c>
      <c r="K15" s="291"/>
      <c r="L15" s="291">
        <f>SUM(L12:L14)</f>
        <v>0</v>
      </c>
      <c r="M15" s="291">
        <f>SUM(M12:M14)</f>
        <v>0</v>
      </c>
      <c r="N15" s="292" t="str">
        <f t="shared" si="1"/>
        <v>-</v>
      </c>
      <c r="O15" s="293">
        <f t="shared" si="4"/>
        <v>0</v>
      </c>
      <c r="P15" s="292">
        <f t="shared" si="9"/>
      </c>
      <c r="Q15" s="290">
        <f>SUM(Q12:Q14)</f>
        <v>0</v>
      </c>
      <c r="R15" s="294" t="str">
        <f t="shared" si="2"/>
        <v>-</v>
      </c>
      <c r="S15" s="290">
        <f>SUM(S12:S14)</f>
        <v>0</v>
      </c>
      <c r="T15" s="294">
        <f t="shared" si="5"/>
      </c>
      <c r="U15" s="291">
        <f>SUM(U12:U14)</f>
        <v>0</v>
      </c>
      <c r="V15" s="295">
        <f t="shared" si="6"/>
      </c>
      <c r="W15" s="252"/>
    </row>
    <row r="16" spans="1:23" ht="18.75" customHeight="1" thickTop="1">
      <c r="A16" s="280">
        <v>5</v>
      </c>
      <c r="B16" s="281" t="s">
        <v>36</v>
      </c>
      <c r="C16" s="641"/>
      <c r="D16" s="642"/>
      <c r="E16" s="282">
        <f t="shared" si="7"/>
        <v>0</v>
      </c>
      <c r="F16" s="646"/>
      <c r="G16" s="646"/>
      <c r="H16" s="283">
        <f t="shared" si="0"/>
        <v>0</v>
      </c>
      <c r="I16" s="284">
        <f t="shared" si="8"/>
      </c>
      <c r="J16" s="641"/>
      <c r="K16" s="646"/>
      <c r="L16" s="646"/>
      <c r="M16" s="283">
        <f t="shared" si="3"/>
        <v>0</v>
      </c>
      <c r="N16" s="284" t="str">
        <f t="shared" si="1"/>
        <v>-</v>
      </c>
      <c r="O16" s="285">
        <f t="shared" si="4"/>
        <v>0</v>
      </c>
      <c r="P16" s="284">
        <f t="shared" si="9"/>
      </c>
      <c r="Q16" s="642"/>
      <c r="R16" s="286" t="str">
        <f t="shared" si="2"/>
        <v>-</v>
      </c>
      <c r="S16" s="642"/>
      <c r="T16" s="286">
        <f t="shared" si="5"/>
      </c>
      <c r="U16" s="646"/>
      <c r="V16" s="287">
        <f t="shared" si="6"/>
      </c>
      <c r="W16" s="252"/>
    </row>
    <row r="17" spans="1:23" ht="18.75" customHeight="1">
      <c r="A17" s="280">
        <v>6</v>
      </c>
      <c r="B17" s="281" t="s">
        <v>37</v>
      </c>
      <c r="C17" s="641"/>
      <c r="D17" s="642"/>
      <c r="E17" s="282">
        <f t="shared" si="7"/>
        <v>0</v>
      </c>
      <c r="F17" s="646"/>
      <c r="G17" s="646"/>
      <c r="H17" s="283">
        <f t="shared" si="0"/>
        <v>0</v>
      </c>
      <c r="I17" s="284">
        <f t="shared" si="8"/>
      </c>
      <c r="J17" s="641"/>
      <c r="K17" s="646"/>
      <c r="L17" s="646"/>
      <c r="M17" s="283">
        <f t="shared" si="3"/>
        <v>0</v>
      </c>
      <c r="N17" s="284" t="str">
        <f t="shared" si="1"/>
        <v>-</v>
      </c>
      <c r="O17" s="285">
        <f t="shared" si="4"/>
        <v>0</v>
      </c>
      <c r="P17" s="284">
        <f t="shared" si="9"/>
      </c>
      <c r="Q17" s="642"/>
      <c r="R17" s="286" t="str">
        <f t="shared" si="2"/>
        <v>-</v>
      </c>
      <c r="S17" s="642"/>
      <c r="T17" s="286">
        <f t="shared" si="5"/>
      </c>
      <c r="U17" s="646"/>
      <c r="V17" s="287">
        <f t="shared" si="6"/>
      </c>
      <c r="W17" s="252"/>
    </row>
    <row r="18" spans="1:23" ht="18.75" customHeight="1" thickBot="1">
      <c r="A18" s="288">
        <v>7</v>
      </c>
      <c r="B18" s="289" t="s">
        <v>38</v>
      </c>
      <c r="C18" s="643"/>
      <c r="D18" s="644"/>
      <c r="E18" s="290">
        <f t="shared" si="7"/>
        <v>0</v>
      </c>
      <c r="F18" s="647"/>
      <c r="G18" s="647"/>
      <c r="H18" s="291">
        <f t="shared" si="0"/>
        <v>0</v>
      </c>
      <c r="I18" s="292">
        <f t="shared" si="8"/>
      </c>
      <c r="J18" s="643"/>
      <c r="K18" s="647"/>
      <c r="L18" s="647"/>
      <c r="M18" s="291">
        <f t="shared" si="3"/>
        <v>0</v>
      </c>
      <c r="N18" s="292" t="str">
        <f t="shared" si="1"/>
        <v>-</v>
      </c>
      <c r="O18" s="293">
        <f t="shared" si="4"/>
        <v>0</v>
      </c>
      <c r="P18" s="292">
        <f t="shared" si="9"/>
      </c>
      <c r="Q18" s="644"/>
      <c r="R18" s="294" t="str">
        <f t="shared" si="2"/>
        <v>-</v>
      </c>
      <c r="S18" s="644"/>
      <c r="T18" s="294">
        <f t="shared" si="5"/>
      </c>
      <c r="U18" s="647"/>
      <c r="V18" s="295">
        <f t="shared" si="6"/>
      </c>
      <c r="W18" s="252"/>
    </row>
    <row r="19" spans="1:23" ht="18.75" customHeight="1" thickBot="1" thickTop="1">
      <c r="A19" s="288">
        <v>8</v>
      </c>
      <c r="B19" s="296" t="s">
        <v>39</v>
      </c>
      <c r="C19" s="297">
        <f>SUM(C16:C18)</f>
        <v>0</v>
      </c>
      <c r="D19" s="290">
        <f>SUM(D16:D18)</f>
        <v>0</v>
      </c>
      <c r="E19" s="290">
        <f t="shared" si="7"/>
        <v>0</v>
      </c>
      <c r="F19" s="291"/>
      <c r="G19" s="291">
        <f>SUM(G16:G18)</f>
        <v>0</v>
      </c>
      <c r="H19" s="291">
        <f>SUM(H16:H18)</f>
        <v>0</v>
      </c>
      <c r="I19" s="292">
        <f t="shared" si="8"/>
      </c>
      <c r="J19" s="297">
        <f>SUM(J16:J18)</f>
        <v>0</v>
      </c>
      <c r="K19" s="291"/>
      <c r="L19" s="291">
        <f>SUM(L16:L18)</f>
        <v>0</v>
      </c>
      <c r="M19" s="291">
        <f>SUM(M16:M18)</f>
        <v>0</v>
      </c>
      <c r="N19" s="292" t="str">
        <f t="shared" si="1"/>
        <v>-</v>
      </c>
      <c r="O19" s="293">
        <f t="shared" si="4"/>
        <v>0</v>
      </c>
      <c r="P19" s="292">
        <f t="shared" si="9"/>
      </c>
      <c r="Q19" s="290">
        <f>SUM(Q16:Q18)</f>
        <v>0</v>
      </c>
      <c r="R19" s="294" t="str">
        <f t="shared" si="2"/>
        <v>-</v>
      </c>
      <c r="S19" s="290">
        <f>SUM(S16:S18)</f>
        <v>0</v>
      </c>
      <c r="T19" s="294">
        <f t="shared" si="5"/>
      </c>
      <c r="U19" s="291">
        <f>SUM(U16:U18)</f>
        <v>0</v>
      </c>
      <c r="V19" s="295">
        <f t="shared" si="6"/>
      </c>
      <c r="W19" s="252"/>
    </row>
    <row r="20" spans="1:23" ht="18.75" customHeight="1" thickTop="1">
      <c r="A20" s="280">
        <v>9</v>
      </c>
      <c r="B20" s="281" t="s">
        <v>40</v>
      </c>
      <c r="C20" s="641"/>
      <c r="D20" s="642"/>
      <c r="E20" s="282">
        <f t="shared" si="7"/>
        <v>0</v>
      </c>
      <c r="F20" s="646"/>
      <c r="G20" s="646"/>
      <c r="H20" s="283">
        <f t="shared" si="0"/>
        <v>0</v>
      </c>
      <c r="I20" s="284">
        <f t="shared" si="8"/>
      </c>
      <c r="J20" s="641"/>
      <c r="K20" s="646"/>
      <c r="L20" s="646"/>
      <c r="M20" s="283">
        <f t="shared" si="3"/>
        <v>0</v>
      </c>
      <c r="N20" s="284" t="str">
        <f t="shared" si="1"/>
        <v>-</v>
      </c>
      <c r="O20" s="285">
        <f t="shared" si="4"/>
        <v>0</v>
      </c>
      <c r="P20" s="284">
        <f t="shared" si="9"/>
      </c>
      <c r="Q20" s="642"/>
      <c r="R20" s="286" t="str">
        <f t="shared" si="2"/>
        <v>-</v>
      </c>
      <c r="S20" s="642"/>
      <c r="T20" s="286">
        <f t="shared" si="5"/>
      </c>
      <c r="U20" s="646"/>
      <c r="V20" s="287">
        <f t="shared" si="6"/>
      </c>
      <c r="W20" s="252"/>
    </row>
    <row r="21" spans="1:23" ht="18.75" customHeight="1">
      <c r="A21" s="280">
        <v>10</v>
      </c>
      <c r="B21" s="281" t="s">
        <v>41</v>
      </c>
      <c r="C21" s="641"/>
      <c r="D21" s="642"/>
      <c r="E21" s="282">
        <f t="shared" si="7"/>
        <v>0</v>
      </c>
      <c r="F21" s="646"/>
      <c r="G21" s="646"/>
      <c r="H21" s="283">
        <f t="shared" si="0"/>
        <v>0</v>
      </c>
      <c r="I21" s="284">
        <f t="shared" si="8"/>
      </c>
      <c r="J21" s="641"/>
      <c r="K21" s="646"/>
      <c r="L21" s="646"/>
      <c r="M21" s="283">
        <f t="shared" si="3"/>
        <v>0</v>
      </c>
      <c r="N21" s="284" t="str">
        <f t="shared" si="1"/>
        <v>-</v>
      </c>
      <c r="O21" s="285">
        <f t="shared" si="4"/>
        <v>0</v>
      </c>
      <c r="P21" s="284">
        <f t="shared" si="9"/>
      </c>
      <c r="Q21" s="642"/>
      <c r="R21" s="286" t="str">
        <f t="shared" si="2"/>
        <v>-</v>
      </c>
      <c r="S21" s="642"/>
      <c r="T21" s="286">
        <f t="shared" si="5"/>
      </c>
      <c r="U21" s="646"/>
      <c r="V21" s="287">
        <f t="shared" si="6"/>
      </c>
      <c r="W21" s="252"/>
    </row>
    <row r="22" spans="1:23" ht="18.75" customHeight="1" thickBot="1">
      <c r="A22" s="288">
        <v>11</v>
      </c>
      <c r="B22" s="289" t="s">
        <v>42</v>
      </c>
      <c r="C22" s="643"/>
      <c r="D22" s="644"/>
      <c r="E22" s="290">
        <f t="shared" si="7"/>
        <v>0</v>
      </c>
      <c r="F22" s="647"/>
      <c r="G22" s="647"/>
      <c r="H22" s="291">
        <f t="shared" si="0"/>
        <v>0</v>
      </c>
      <c r="I22" s="292">
        <f t="shared" si="8"/>
      </c>
      <c r="J22" s="643"/>
      <c r="K22" s="647"/>
      <c r="L22" s="647"/>
      <c r="M22" s="291">
        <f t="shared" si="3"/>
        <v>0</v>
      </c>
      <c r="N22" s="292" t="str">
        <f t="shared" si="1"/>
        <v>-</v>
      </c>
      <c r="O22" s="293">
        <f t="shared" si="4"/>
        <v>0</v>
      </c>
      <c r="P22" s="292">
        <f t="shared" si="9"/>
      </c>
      <c r="Q22" s="644"/>
      <c r="R22" s="294" t="str">
        <f t="shared" si="2"/>
        <v>-</v>
      </c>
      <c r="S22" s="644"/>
      <c r="T22" s="294">
        <f t="shared" si="5"/>
      </c>
      <c r="U22" s="647"/>
      <c r="V22" s="295">
        <f t="shared" si="6"/>
      </c>
      <c r="W22" s="252"/>
    </row>
    <row r="23" spans="1:23" ht="18.75" customHeight="1" thickBot="1" thickTop="1">
      <c r="A23" s="288">
        <v>12</v>
      </c>
      <c r="B23" s="296" t="s">
        <v>43</v>
      </c>
      <c r="C23" s="297">
        <f>SUM(C20:C22)</f>
        <v>0</v>
      </c>
      <c r="D23" s="290">
        <f>SUM(D20:D22)</f>
        <v>0</v>
      </c>
      <c r="E23" s="290">
        <f t="shared" si="7"/>
        <v>0</v>
      </c>
      <c r="F23" s="291"/>
      <c r="G23" s="291">
        <f>SUM(G20:G22)</f>
        <v>0</v>
      </c>
      <c r="H23" s="291">
        <f>SUM(H20:H22)</f>
        <v>0</v>
      </c>
      <c r="I23" s="292">
        <f t="shared" si="8"/>
      </c>
      <c r="J23" s="297">
        <f>SUM(J20:J22)</f>
        <v>0</v>
      </c>
      <c r="K23" s="291"/>
      <c r="L23" s="291">
        <f>SUM(L20:L22)</f>
        <v>0</v>
      </c>
      <c r="M23" s="291">
        <f>SUM(M20:M22)</f>
        <v>0</v>
      </c>
      <c r="N23" s="292" t="str">
        <f t="shared" si="1"/>
        <v>-</v>
      </c>
      <c r="O23" s="293">
        <f t="shared" si="4"/>
        <v>0</v>
      </c>
      <c r="P23" s="292">
        <f t="shared" si="9"/>
      </c>
      <c r="Q23" s="290">
        <f>SUM(Q20:Q22)</f>
        <v>0</v>
      </c>
      <c r="R23" s="294" t="str">
        <f t="shared" si="2"/>
        <v>-</v>
      </c>
      <c r="S23" s="290">
        <f>SUM(S20:S22)</f>
        <v>0</v>
      </c>
      <c r="T23" s="294">
        <f t="shared" si="5"/>
      </c>
      <c r="U23" s="291">
        <f>SUM(U20:U22)</f>
        <v>0</v>
      </c>
      <c r="V23" s="295">
        <f t="shared" si="6"/>
      </c>
      <c r="W23" s="252"/>
    </row>
    <row r="24" spans="1:23" ht="18.75" customHeight="1" thickTop="1">
      <c r="A24" s="280">
        <v>13</v>
      </c>
      <c r="B24" s="281" t="s">
        <v>44</v>
      </c>
      <c r="C24" s="641"/>
      <c r="D24" s="642"/>
      <c r="E24" s="282">
        <f t="shared" si="7"/>
        <v>0</v>
      </c>
      <c r="F24" s="646"/>
      <c r="G24" s="646"/>
      <c r="H24" s="283">
        <f t="shared" si="0"/>
        <v>0</v>
      </c>
      <c r="I24" s="284">
        <f t="shared" si="8"/>
      </c>
      <c r="J24" s="641"/>
      <c r="K24" s="646"/>
      <c r="L24" s="646"/>
      <c r="M24" s="283">
        <f t="shared" si="3"/>
        <v>0</v>
      </c>
      <c r="N24" s="284" t="str">
        <f t="shared" si="1"/>
        <v>-</v>
      </c>
      <c r="O24" s="285">
        <f t="shared" si="4"/>
        <v>0</v>
      </c>
      <c r="P24" s="284">
        <f t="shared" si="9"/>
      </c>
      <c r="Q24" s="642"/>
      <c r="R24" s="286" t="str">
        <f t="shared" si="2"/>
        <v>-</v>
      </c>
      <c r="S24" s="642"/>
      <c r="T24" s="286">
        <f t="shared" si="5"/>
      </c>
      <c r="U24" s="646"/>
      <c r="V24" s="287">
        <f t="shared" si="6"/>
      </c>
      <c r="W24" s="252"/>
    </row>
    <row r="25" spans="1:23" ht="18.75" customHeight="1">
      <c r="A25" s="280">
        <v>14</v>
      </c>
      <c r="B25" s="281" t="s">
        <v>45</v>
      </c>
      <c r="C25" s="641"/>
      <c r="D25" s="642"/>
      <c r="E25" s="282">
        <f t="shared" si="7"/>
        <v>0</v>
      </c>
      <c r="F25" s="646"/>
      <c r="G25" s="646"/>
      <c r="H25" s="283">
        <f t="shared" si="0"/>
        <v>0</v>
      </c>
      <c r="I25" s="284">
        <f t="shared" si="8"/>
      </c>
      <c r="J25" s="641"/>
      <c r="K25" s="646"/>
      <c r="L25" s="646"/>
      <c r="M25" s="283">
        <f t="shared" si="3"/>
        <v>0</v>
      </c>
      <c r="N25" s="284" t="str">
        <f t="shared" si="1"/>
        <v>-</v>
      </c>
      <c r="O25" s="285">
        <f t="shared" si="4"/>
        <v>0</v>
      </c>
      <c r="P25" s="284">
        <f t="shared" si="9"/>
      </c>
      <c r="Q25" s="642"/>
      <c r="R25" s="286" t="str">
        <f t="shared" si="2"/>
        <v>-</v>
      </c>
      <c r="S25" s="642"/>
      <c r="T25" s="286">
        <f t="shared" si="5"/>
      </c>
      <c r="U25" s="646"/>
      <c r="V25" s="287">
        <f t="shared" si="6"/>
      </c>
      <c r="W25" s="252"/>
    </row>
    <row r="26" spans="1:23" ht="18.75" customHeight="1" thickBot="1">
      <c r="A26" s="288">
        <v>15</v>
      </c>
      <c r="B26" s="289" t="s">
        <v>46</v>
      </c>
      <c r="C26" s="643"/>
      <c r="D26" s="644"/>
      <c r="E26" s="290">
        <f t="shared" si="7"/>
        <v>0</v>
      </c>
      <c r="F26" s="647"/>
      <c r="G26" s="647"/>
      <c r="H26" s="291">
        <f t="shared" si="0"/>
        <v>0</v>
      </c>
      <c r="I26" s="292">
        <f t="shared" si="8"/>
      </c>
      <c r="J26" s="643"/>
      <c r="K26" s="647"/>
      <c r="L26" s="647"/>
      <c r="M26" s="291">
        <f t="shared" si="3"/>
        <v>0</v>
      </c>
      <c r="N26" s="292" t="str">
        <f t="shared" si="1"/>
        <v>-</v>
      </c>
      <c r="O26" s="293">
        <f t="shared" si="4"/>
        <v>0</v>
      </c>
      <c r="P26" s="292">
        <f t="shared" si="9"/>
      </c>
      <c r="Q26" s="644"/>
      <c r="R26" s="294" t="str">
        <f t="shared" si="2"/>
        <v>-</v>
      </c>
      <c r="S26" s="644"/>
      <c r="T26" s="294">
        <f t="shared" si="5"/>
      </c>
      <c r="U26" s="647"/>
      <c r="V26" s="295">
        <f t="shared" si="6"/>
      </c>
      <c r="W26" s="252"/>
    </row>
    <row r="27" spans="1:23" ht="18.75" customHeight="1" thickBot="1" thickTop="1">
      <c r="A27" s="288">
        <v>16</v>
      </c>
      <c r="B27" s="296" t="s">
        <v>47</v>
      </c>
      <c r="C27" s="297">
        <f>SUM(C24:C26)</f>
        <v>0</v>
      </c>
      <c r="D27" s="290">
        <f>SUM(D24:D26)</f>
        <v>0</v>
      </c>
      <c r="E27" s="290">
        <f t="shared" si="7"/>
        <v>0</v>
      </c>
      <c r="F27" s="291"/>
      <c r="G27" s="291">
        <f>SUM(G24:G26)</f>
        <v>0</v>
      </c>
      <c r="H27" s="291">
        <f>SUM(H24:H26)</f>
        <v>0</v>
      </c>
      <c r="I27" s="292">
        <f t="shared" si="8"/>
      </c>
      <c r="J27" s="297">
        <f>SUM(J24:J26)</f>
        <v>0</v>
      </c>
      <c r="K27" s="291"/>
      <c r="L27" s="291">
        <f>SUM(L24:L26)</f>
        <v>0</v>
      </c>
      <c r="M27" s="291">
        <f>SUM(M24:M26)</f>
        <v>0</v>
      </c>
      <c r="N27" s="292" t="str">
        <f t="shared" si="1"/>
        <v>-</v>
      </c>
      <c r="O27" s="293">
        <f t="shared" si="4"/>
        <v>0</v>
      </c>
      <c r="P27" s="292">
        <f t="shared" si="9"/>
      </c>
      <c r="Q27" s="290">
        <f>SUM(Q24:Q26)</f>
        <v>0</v>
      </c>
      <c r="R27" s="294" t="str">
        <f t="shared" si="2"/>
        <v>-</v>
      </c>
      <c r="S27" s="290">
        <f>SUM(S24:S26)</f>
        <v>0</v>
      </c>
      <c r="T27" s="294">
        <f t="shared" si="5"/>
      </c>
      <c r="U27" s="291">
        <f>SUM(U24:U26)</f>
        <v>0</v>
      </c>
      <c r="V27" s="295">
        <f t="shared" si="6"/>
      </c>
      <c r="W27" s="252"/>
    </row>
    <row r="28" spans="1:23" ht="18.75" customHeight="1" thickTop="1">
      <c r="A28" s="280">
        <v>17</v>
      </c>
      <c r="B28" s="502" t="s">
        <v>48</v>
      </c>
      <c r="C28" s="510">
        <f>C15+C19+C23+C27</f>
        <v>0</v>
      </c>
      <c r="D28" s="282">
        <f>(D15+D19+D23+D27)</f>
        <v>0</v>
      </c>
      <c r="E28" s="282">
        <f t="shared" si="7"/>
        <v>0</v>
      </c>
      <c r="F28" s="283"/>
      <c r="G28" s="283">
        <f>(G15+G19+G23+G27)</f>
        <v>0</v>
      </c>
      <c r="H28" s="283">
        <f>(H15+H19+H23+H27)</f>
        <v>0</v>
      </c>
      <c r="I28" s="284">
        <f t="shared" si="8"/>
      </c>
      <c r="J28" s="282">
        <f>(J15+J19+J23+J27)</f>
        <v>0</v>
      </c>
      <c r="K28" s="283"/>
      <c r="L28" s="283">
        <f>L15+L19+L23+L27</f>
        <v>0</v>
      </c>
      <c r="M28" s="283">
        <f>M15+M19+M23+M27</f>
        <v>0</v>
      </c>
      <c r="N28" s="284" t="str">
        <f t="shared" si="1"/>
        <v>-</v>
      </c>
      <c r="O28" s="285">
        <f t="shared" si="4"/>
        <v>0</v>
      </c>
      <c r="P28" s="284">
        <f t="shared" si="9"/>
      </c>
      <c r="Q28" s="282">
        <f>SUM(Q27,Q23,Q19,Q15)</f>
        <v>0</v>
      </c>
      <c r="R28" s="286" t="str">
        <f t="shared" si="2"/>
        <v>-</v>
      </c>
      <c r="S28" s="282">
        <f>SUM(S27,S23,S19,S15)</f>
        <v>0</v>
      </c>
      <c r="T28" s="286">
        <f t="shared" si="5"/>
      </c>
      <c r="U28" s="283">
        <f>SUM(U27,U23,U19,U15)</f>
        <v>0</v>
      </c>
      <c r="V28" s="287">
        <f t="shared" si="6"/>
      </c>
      <c r="W28" s="252"/>
    </row>
    <row r="29" spans="1:23" ht="18.75" customHeight="1">
      <c r="A29" s="498">
        <v>18</v>
      </c>
      <c r="B29" s="477" t="s">
        <v>49</v>
      </c>
      <c r="C29" s="506">
        <f>C19+C23</f>
        <v>0</v>
      </c>
      <c r="D29" s="499">
        <f aca="true" t="shared" si="10" ref="D29:U29">D19+D23</f>
        <v>0</v>
      </c>
      <c r="E29" s="499">
        <f t="shared" si="10"/>
        <v>0</v>
      </c>
      <c r="F29" s="503"/>
      <c r="G29" s="529">
        <f t="shared" si="10"/>
        <v>0</v>
      </c>
      <c r="H29" s="529">
        <f t="shared" si="10"/>
        <v>0</v>
      </c>
      <c r="I29" s="284">
        <f t="shared" si="8"/>
      </c>
      <c r="J29" s="499">
        <f t="shared" si="10"/>
        <v>0</v>
      </c>
      <c r="K29" s="503"/>
      <c r="L29" s="529">
        <f t="shared" si="10"/>
        <v>0</v>
      </c>
      <c r="M29" s="529">
        <f t="shared" si="10"/>
        <v>0</v>
      </c>
      <c r="N29" s="284" t="str">
        <f t="shared" si="1"/>
        <v>-</v>
      </c>
      <c r="O29" s="531">
        <f t="shared" si="10"/>
        <v>0</v>
      </c>
      <c r="P29" s="284">
        <f t="shared" si="9"/>
      </c>
      <c r="Q29" s="499">
        <f t="shared" si="10"/>
        <v>0</v>
      </c>
      <c r="R29" s="286" t="str">
        <f t="shared" si="2"/>
        <v>-</v>
      </c>
      <c r="S29" s="499">
        <f t="shared" si="10"/>
        <v>0</v>
      </c>
      <c r="T29" s="286">
        <f>IF(J29=0,"",((J29-S29)/S29)*100)</f>
      </c>
      <c r="U29" s="529">
        <f t="shared" si="10"/>
        <v>0</v>
      </c>
      <c r="V29" s="287">
        <f>IF(O29=0,"",((O29-U29)/U29)*100)</f>
      </c>
      <c r="W29" s="252"/>
    </row>
    <row r="30" spans="1:22" ht="18.75" customHeight="1" thickBot="1">
      <c r="A30" s="500">
        <v>19</v>
      </c>
      <c r="B30" s="490" t="s">
        <v>50</v>
      </c>
      <c r="C30" s="507">
        <f>C15+C27</f>
        <v>0</v>
      </c>
      <c r="D30" s="501">
        <f aca="true" t="shared" si="11" ref="D30:U30">D15+D27</f>
        <v>0</v>
      </c>
      <c r="E30" s="501">
        <f t="shared" si="11"/>
        <v>0</v>
      </c>
      <c r="F30" s="511"/>
      <c r="G30" s="530">
        <f t="shared" si="11"/>
        <v>0</v>
      </c>
      <c r="H30" s="530">
        <f t="shared" si="11"/>
        <v>0</v>
      </c>
      <c r="I30" s="298">
        <f>IF(E30=0,"",H30/E30)</f>
      </c>
      <c r="J30" s="501">
        <f t="shared" si="11"/>
        <v>0</v>
      </c>
      <c r="K30" s="511"/>
      <c r="L30" s="530">
        <f t="shared" si="11"/>
        <v>0</v>
      </c>
      <c r="M30" s="530">
        <f t="shared" si="11"/>
        <v>0</v>
      </c>
      <c r="N30" s="298" t="str">
        <f t="shared" si="1"/>
        <v>-</v>
      </c>
      <c r="O30" s="532">
        <f t="shared" si="11"/>
        <v>0</v>
      </c>
      <c r="P30" s="298">
        <f>IF(E30=0,"",O30/E30)</f>
      </c>
      <c r="Q30" s="501">
        <f t="shared" si="11"/>
        <v>0</v>
      </c>
      <c r="R30" s="299" t="str">
        <f t="shared" si="2"/>
        <v>-</v>
      </c>
      <c r="S30" s="501">
        <f t="shared" si="11"/>
        <v>0</v>
      </c>
      <c r="T30" s="299">
        <f>IF(J30=0,"",((J30-S30)/S30)*100)</f>
      </c>
      <c r="U30" s="530">
        <f t="shared" si="11"/>
        <v>0</v>
      </c>
      <c r="V30" s="300">
        <f>IF(O30=0,"",((O30-U30)/U30)*100)</f>
      </c>
    </row>
    <row r="32" ht="12.75">
      <c r="N32" s="74"/>
    </row>
  </sheetData>
  <sheetProtection password="CA4B" sheet="1" objects="1" scenarios="1"/>
  <mergeCells count="5">
    <mergeCell ref="H2:L2"/>
    <mergeCell ref="R2:U2"/>
    <mergeCell ref="R3:U3"/>
    <mergeCell ref="R4:U4"/>
    <mergeCell ref="H4:L4"/>
  </mergeCells>
  <printOptions horizontalCentered="1"/>
  <pageMargins left="0.1968503937007874" right="0.1968503937007874" top="0.93" bottom="0.3937007874015748" header="0.35433070866141736" footer="0.2362204724409449"/>
  <pageSetup horizontalDpi="360" verticalDpi="360" orientation="portrait" paperSize="9" scale="60" r:id="rId1"/>
  <headerFooter alignWithMargins="0">
    <oddHeader>&amp;R&amp;D   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showGridLines="0" workbookViewId="0" topLeftCell="A1">
      <selection activeCell="E30" sqref="E30"/>
    </sheetView>
  </sheetViews>
  <sheetFormatPr defaultColWidth="11.421875" defaultRowHeight="12.75"/>
  <cols>
    <col min="1" max="1" width="4.8515625" style="0" customWidth="1"/>
  </cols>
  <sheetData>
    <row r="1" spans="1:12" ht="19.5" thickBot="1">
      <c r="A1" s="568" t="s">
        <v>0</v>
      </c>
      <c r="B1" s="78"/>
      <c r="C1" s="77" t="s">
        <v>1</v>
      </c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5.75">
      <c r="A2" s="182" t="s">
        <v>180</v>
      </c>
      <c r="B2" s="183"/>
      <c r="C2" s="183"/>
      <c r="D2" s="183"/>
      <c r="E2" s="183"/>
      <c r="F2" s="161" t="s">
        <v>3</v>
      </c>
      <c r="G2" s="162"/>
      <c r="H2" s="616" t="str">
        <f>Deckblatt!B18</f>
        <v>Mustermann</v>
      </c>
      <c r="I2" s="170"/>
      <c r="J2" s="170"/>
      <c r="K2" s="306"/>
      <c r="L2" s="389" t="s">
        <v>181</v>
      </c>
    </row>
    <row r="3" spans="1:12" ht="12.75">
      <c r="A3" s="185"/>
      <c r="B3" s="176"/>
      <c r="C3" s="176"/>
      <c r="D3" s="176"/>
      <c r="E3" s="176"/>
      <c r="F3" s="390"/>
      <c r="G3" s="168"/>
      <c r="H3" s="179"/>
      <c r="I3" s="179"/>
      <c r="J3" s="179"/>
      <c r="K3" s="391"/>
      <c r="L3" s="392"/>
    </row>
    <row r="4" spans="1:12" ht="13.5" thickBot="1">
      <c r="A4" s="253" t="s">
        <v>7</v>
      </c>
      <c r="B4" s="648">
        <f>Deckblatt!E16</f>
        <v>2006</v>
      </c>
      <c r="C4" s="254"/>
      <c r="D4" s="254"/>
      <c r="E4" s="254"/>
      <c r="F4" s="319" t="s">
        <v>6</v>
      </c>
      <c r="G4" s="320"/>
      <c r="H4" s="696"/>
      <c r="I4" s="707"/>
      <c r="J4" s="707"/>
      <c r="K4" s="708"/>
      <c r="L4" s="393"/>
    </row>
    <row r="5" spans="1:12" ht="15" customHeight="1">
      <c r="A5" s="394" t="s">
        <v>182</v>
      </c>
      <c r="B5" s="256"/>
      <c r="C5" s="395" t="s">
        <v>183</v>
      </c>
      <c r="D5" s="396" t="s">
        <v>184</v>
      </c>
      <c r="E5" s="397" t="s">
        <v>185</v>
      </c>
      <c r="F5" s="191" t="s">
        <v>186</v>
      </c>
      <c r="G5" s="193" t="s">
        <v>187</v>
      </c>
      <c r="H5" s="398"/>
      <c r="I5" s="399" t="s">
        <v>188</v>
      </c>
      <c r="J5" s="400" t="s">
        <v>68</v>
      </c>
      <c r="K5" s="399" t="s">
        <v>68</v>
      </c>
      <c r="L5" s="401" t="s">
        <v>23</v>
      </c>
    </row>
    <row r="6" spans="1:12" ht="15" customHeight="1">
      <c r="A6" s="207"/>
      <c r="B6" s="211"/>
      <c r="C6" s="402"/>
      <c r="D6" s="379" t="s">
        <v>2</v>
      </c>
      <c r="E6" s="402" t="s">
        <v>189</v>
      </c>
      <c r="F6" s="200" t="s">
        <v>189</v>
      </c>
      <c r="G6" s="381" t="s">
        <v>101</v>
      </c>
      <c r="H6" s="403" t="s">
        <v>110</v>
      </c>
      <c r="I6" s="381"/>
      <c r="J6" s="257"/>
      <c r="K6" s="381" t="s">
        <v>26</v>
      </c>
      <c r="L6" s="203"/>
    </row>
    <row r="7" spans="1:12" ht="15" customHeight="1">
      <c r="A7" s="185"/>
      <c r="B7" s="188"/>
      <c r="C7" s="404" t="s">
        <v>28</v>
      </c>
      <c r="D7" s="379" t="s">
        <v>28</v>
      </c>
      <c r="E7" s="404" t="s">
        <v>28</v>
      </c>
      <c r="F7" s="200" t="s">
        <v>28</v>
      </c>
      <c r="G7" s="381" t="s">
        <v>28</v>
      </c>
      <c r="H7" s="381" t="s">
        <v>28</v>
      </c>
      <c r="I7" s="381" t="s">
        <v>28</v>
      </c>
      <c r="J7" s="257" t="s">
        <v>28</v>
      </c>
      <c r="K7" s="381" t="s">
        <v>28</v>
      </c>
      <c r="L7" s="203" t="s">
        <v>29</v>
      </c>
    </row>
    <row r="8" spans="1:12" ht="15" customHeight="1" thickBot="1">
      <c r="A8" s="229" t="s">
        <v>30</v>
      </c>
      <c r="B8" s="361" t="s">
        <v>31</v>
      </c>
      <c r="C8" s="233"/>
      <c r="D8" s="233"/>
      <c r="E8" s="233"/>
      <c r="F8" s="231"/>
      <c r="G8" s="233"/>
      <c r="H8" s="341" t="s">
        <v>109</v>
      </c>
      <c r="I8" s="233"/>
      <c r="J8" s="232"/>
      <c r="K8" s="233"/>
      <c r="L8" s="234"/>
    </row>
    <row r="9" spans="1:12" ht="18.75" customHeight="1">
      <c r="A9" s="343">
        <v>1</v>
      </c>
      <c r="B9" s="496" t="s">
        <v>32</v>
      </c>
      <c r="C9" s="540">
        <f>'HL-el'!J12+'HL-l-m-s'!J12</f>
        <v>0</v>
      </c>
      <c r="D9" s="251">
        <f>SUM((Gas!F12)/1000,Fernwärme!C12)</f>
        <v>0</v>
      </c>
      <c r="E9" s="346">
        <f>Kohle!H12+Holz!H12+Abfälle!H12</f>
        <v>0</v>
      </c>
      <c r="F9" s="455">
        <f>SUM(C9:E9)</f>
        <v>0</v>
      </c>
      <c r="G9" s="540">
        <f>Diesel!J12</f>
        <v>0</v>
      </c>
      <c r="H9" s="251">
        <f>Benzin!J12</f>
        <v>0</v>
      </c>
      <c r="I9" s="346">
        <f>'Fremdstr.'!E12/1000</f>
        <v>0</v>
      </c>
      <c r="J9" s="540">
        <f>C9+D9+E9+G9+H9+I9</f>
        <v>0</v>
      </c>
      <c r="K9" s="251">
        <f>('Fremdstr.'!N12+'HL-el'!K12*'HL-el'!$O$4+'HL-l-m-s'!K12*'HL-l-m-s'!$O$4+Diesel!K12*Diesel!$O$4+Benzin!K12*Benzin!$O$4+Gas!P12+Kohle!K12*Kohle!$O$3+Holz!K12*Holz!$O$4+Abfälle!K12*Abfälle!$O$3)/1000+Fernwärme!I12</f>
        <v>0</v>
      </c>
      <c r="L9" s="346">
        <f>IF(J9=0,"",((J9-K9)/K9)*100)</f>
      </c>
    </row>
    <row r="10" spans="1:12" ht="18.75" customHeight="1">
      <c r="A10" s="235">
        <v>2</v>
      </c>
      <c r="B10" s="365" t="s">
        <v>33</v>
      </c>
      <c r="C10" s="407">
        <f>'HL-el'!J13+'HL-l-m-s'!J13</f>
        <v>0</v>
      </c>
      <c r="D10" s="237">
        <f>SUM((Gas!F13)/1000,Fernwärme!C13)</f>
        <v>0</v>
      </c>
      <c r="E10" s="239">
        <f>Kohle!H13+Holz!H13+Abfälle!H13</f>
        <v>0</v>
      </c>
      <c r="F10" s="406">
        <f aca="true" t="shared" si="0" ref="F10:F25">SUM(C10:E10)</f>
        <v>0</v>
      </c>
      <c r="G10" s="407">
        <f>Diesel!J13</f>
        <v>0</v>
      </c>
      <c r="H10" s="237">
        <f>Benzin!J13</f>
        <v>0</v>
      </c>
      <c r="I10" s="239">
        <f>'Fremdstr.'!E13/1000</f>
        <v>0</v>
      </c>
      <c r="J10" s="407">
        <f>C10+D10+E10+G10+H10+I10</f>
        <v>0</v>
      </c>
      <c r="K10" s="237">
        <f>('Fremdstr.'!N13+'HL-el'!K13*'HL-el'!$O$4+'HL-l-m-s'!K13*'HL-l-m-s'!$O$4+Diesel!K13*Diesel!$O$4+Benzin!K13*Benzin!$O$4+Gas!P13+Kohle!K13*Kohle!$O$3+Holz!K13*Holz!$O$4+Abfälle!K13*Abfälle!$O$3)/1000+Fernwärme!I13</f>
        <v>0</v>
      </c>
      <c r="L10" s="239">
        <f aca="true" t="shared" si="1" ref="L10:L25">IF(J10=0,"",((J10-K10)/K10)*100)</f>
      </c>
    </row>
    <row r="11" spans="1:12" ht="18.75" customHeight="1" thickBot="1">
      <c r="A11" s="240">
        <v>3</v>
      </c>
      <c r="B11" s="367" t="s">
        <v>34</v>
      </c>
      <c r="C11" s="258">
        <f>'HL-el'!J14+'HL-l-m-s'!J14</f>
        <v>0</v>
      </c>
      <c r="D11" s="242">
        <f>SUM((Gas!F14)/1000,Fernwärme!C14)</f>
        <v>0</v>
      </c>
      <c r="E11" s="244">
        <f>Kohle!H14+Holz!H14+Abfälle!H14</f>
        <v>0</v>
      </c>
      <c r="F11" s="408">
        <f t="shared" si="0"/>
        <v>0</v>
      </c>
      <c r="G11" s="258">
        <f>Diesel!J14</f>
        <v>0</v>
      </c>
      <c r="H11" s="242">
        <f>Benzin!J14</f>
        <v>0</v>
      </c>
      <c r="I11" s="244">
        <f>'Fremdstr.'!E14/1000</f>
        <v>0</v>
      </c>
      <c r="J11" s="258">
        <f aca="true" t="shared" si="2" ref="J11:J25">C11+D11+E11+G11+H11+I11</f>
        <v>0</v>
      </c>
      <c r="K11" s="242">
        <f>('Fremdstr.'!N14+'HL-el'!K14*'HL-el'!$O$4+'HL-l-m-s'!K14*'HL-l-m-s'!$O$4+Diesel!K14*Diesel!$O$4+Benzin!K14*Benzin!$O$4+Gas!P14+Kohle!K14*Kohle!$O$3+Holz!K14*Holz!$O$4+Abfälle!K14*Abfälle!$O$3)/1000+Fernwärme!I14</f>
        <v>0</v>
      </c>
      <c r="L11" s="244">
        <f t="shared" si="1"/>
      </c>
    </row>
    <row r="12" spans="1:12" ht="18.75" customHeight="1" thickBot="1" thickTop="1">
      <c r="A12" s="240">
        <v>4</v>
      </c>
      <c r="B12" s="369" t="s">
        <v>35</v>
      </c>
      <c r="C12" s="258">
        <f>SUM(C9:C11)</f>
        <v>0</v>
      </c>
      <c r="D12" s="242">
        <f>SUM(D9:D11)</f>
        <v>0</v>
      </c>
      <c r="E12" s="244">
        <f>SUM(E9:E11)</f>
        <v>0</v>
      </c>
      <c r="F12" s="408">
        <f t="shared" si="0"/>
        <v>0</v>
      </c>
      <c r="G12" s="258">
        <f>SUM(G9:G11)</f>
        <v>0</v>
      </c>
      <c r="H12" s="242">
        <f>SUM(H9:H11)</f>
        <v>0</v>
      </c>
      <c r="I12" s="244">
        <f>SUM(I9:I11)</f>
        <v>0</v>
      </c>
      <c r="J12" s="258">
        <f t="shared" si="2"/>
        <v>0</v>
      </c>
      <c r="K12" s="242">
        <f>('Fremdstr.'!N15+'HL-el'!K15*'HL-el'!$O$4+'HL-l-m-s'!K15*'HL-l-m-s'!$O$4+Diesel!K15*Diesel!$O$4+Benzin!K15*Benzin!$O$4+Gas!P15+Kohle!K15*Kohle!$O$3+Holz!K15*Holz!$O$4+Abfälle!K15*Abfälle!$O$3)/1000+Fernwärme!I15</f>
        <v>0</v>
      </c>
      <c r="L12" s="244">
        <f t="shared" si="1"/>
      </c>
    </row>
    <row r="13" spans="1:12" ht="18.75" customHeight="1" thickTop="1">
      <c r="A13" s="235">
        <v>5</v>
      </c>
      <c r="B13" s="365" t="s">
        <v>36</v>
      </c>
      <c r="C13" s="407">
        <f>'HL-el'!J16+'HL-l-m-s'!J16</f>
        <v>0</v>
      </c>
      <c r="D13" s="237">
        <f>SUM((Gas!F16)/1000,Fernwärme!C16)</f>
        <v>0</v>
      </c>
      <c r="E13" s="239">
        <f>Kohle!H16+Holz!H16+Abfälle!H16</f>
        <v>0</v>
      </c>
      <c r="F13" s="406">
        <f t="shared" si="0"/>
        <v>0</v>
      </c>
      <c r="G13" s="407">
        <f>Diesel!J16</f>
        <v>0</v>
      </c>
      <c r="H13" s="237">
        <f>Benzin!J16</f>
        <v>0</v>
      </c>
      <c r="I13" s="239">
        <f>'Fremdstr.'!E16/1000</f>
        <v>0</v>
      </c>
      <c r="J13" s="407">
        <f t="shared" si="2"/>
        <v>0</v>
      </c>
      <c r="K13" s="237">
        <f>('Fremdstr.'!N16+'HL-el'!K16*'HL-el'!$O$4+'HL-l-m-s'!K16*'HL-l-m-s'!$O$4+Diesel!K16*Diesel!$O$4+Benzin!K16*Benzin!$O$4+Gas!P16+Kohle!K16*Kohle!$O$3+Holz!K16*Holz!$O$4+Abfälle!K16*Abfälle!$O$3)/1000+Fernwärme!I16</f>
        <v>0</v>
      </c>
      <c r="L13" s="239">
        <f t="shared" si="1"/>
      </c>
    </row>
    <row r="14" spans="1:12" ht="18.75" customHeight="1">
      <c r="A14" s="235">
        <v>6</v>
      </c>
      <c r="B14" s="365" t="s">
        <v>37</v>
      </c>
      <c r="C14" s="407">
        <f>'HL-el'!J17+'HL-l-m-s'!J17</f>
        <v>0</v>
      </c>
      <c r="D14" s="237">
        <f>SUM((Gas!F17)/1000,Fernwärme!C17)</f>
        <v>0</v>
      </c>
      <c r="E14" s="239">
        <f>Kohle!H17+Holz!H17+Abfälle!H17</f>
        <v>0</v>
      </c>
      <c r="F14" s="406">
        <f t="shared" si="0"/>
        <v>0</v>
      </c>
      <c r="G14" s="407">
        <f>Diesel!J17</f>
        <v>0</v>
      </c>
      <c r="H14" s="237">
        <f>Benzin!J17</f>
        <v>0</v>
      </c>
      <c r="I14" s="239">
        <f>'Fremdstr.'!E17/1000</f>
        <v>0</v>
      </c>
      <c r="J14" s="407">
        <f t="shared" si="2"/>
        <v>0</v>
      </c>
      <c r="K14" s="237">
        <f>('Fremdstr.'!N17+'HL-el'!K17*'HL-el'!$O$4+'HL-l-m-s'!K17*'HL-l-m-s'!$O$4+Diesel!K17*Diesel!$O$4+Benzin!K17*Benzin!$O$4+Gas!P17+Kohle!K17*Kohle!$O$3+Holz!K17*Holz!$O$4+Abfälle!K17*Abfälle!$O$3)/1000+Fernwärme!I17</f>
        <v>0</v>
      </c>
      <c r="L14" s="239">
        <f t="shared" si="1"/>
      </c>
    </row>
    <row r="15" spans="1:12" ht="18.75" customHeight="1" thickBot="1">
      <c r="A15" s="240">
        <v>7</v>
      </c>
      <c r="B15" s="367" t="s">
        <v>38</v>
      </c>
      <c r="C15" s="258">
        <f>'HL-el'!J18+'HL-l-m-s'!J18</f>
        <v>0</v>
      </c>
      <c r="D15" s="242">
        <f>SUM((Gas!F18)/1000,Fernwärme!C18)</f>
        <v>0</v>
      </c>
      <c r="E15" s="244">
        <f>Kohle!H18+Holz!H18+Abfälle!H18</f>
        <v>0</v>
      </c>
      <c r="F15" s="408">
        <f t="shared" si="0"/>
        <v>0</v>
      </c>
      <c r="G15" s="258">
        <f>Diesel!J18</f>
        <v>0</v>
      </c>
      <c r="H15" s="242">
        <f>Benzin!J18</f>
        <v>0</v>
      </c>
      <c r="I15" s="244">
        <f>'Fremdstr.'!E18/1000</f>
        <v>0</v>
      </c>
      <c r="J15" s="258">
        <f t="shared" si="2"/>
        <v>0</v>
      </c>
      <c r="K15" s="242">
        <f>('Fremdstr.'!N18+'HL-el'!K18*'HL-el'!$O$4+'HL-l-m-s'!K18*'HL-l-m-s'!$O$4+Diesel!K18*Diesel!$O$4+Benzin!K18*Benzin!$O$4+Gas!P18+Kohle!K18*Kohle!$O$3+Holz!K18*Holz!$O$4+Abfälle!K18*Abfälle!$O$3)/1000+Fernwärme!I18</f>
        <v>0</v>
      </c>
      <c r="L15" s="244">
        <f t="shared" si="1"/>
      </c>
    </row>
    <row r="16" spans="1:12" ht="18.75" customHeight="1" thickBot="1" thickTop="1">
      <c r="A16" s="240">
        <v>8</v>
      </c>
      <c r="B16" s="369" t="s">
        <v>39</v>
      </c>
      <c r="C16" s="258">
        <f>SUM(C13:C15)</f>
        <v>0</v>
      </c>
      <c r="D16" s="242">
        <f>SUM(D13:D15)</f>
        <v>0</v>
      </c>
      <c r="E16" s="244">
        <f>SUM(E13:E15)</f>
        <v>0</v>
      </c>
      <c r="F16" s="408">
        <f t="shared" si="0"/>
        <v>0</v>
      </c>
      <c r="G16" s="258">
        <f>SUM(G13:G15)</f>
        <v>0</v>
      </c>
      <c r="H16" s="242">
        <f>SUM(H13:H15)</f>
        <v>0</v>
      </c>
      <c r="I16" s="244">
        <f>SUM(I13:I15)</f>
        <v>0</v>
      </c>
      <c r="J16" s="258">
        <f t="shared" si="2"/>
        <v>0</v>
      </c>
      <c r="K16" s="242">
        <f>('Fremdstr.'!N19+'HL-el'!K19*'HL-el'!$O$4+'HL-l-m-s'!K19*'HL-l-m-s'!$O$4+Diesel!K19*Diesel!$O$4+Benzin!K19*Benzin!$O$4+Gas!P19+Kohle!K19*Kohle!$O$3+Holz!K19*Holz!$O$4+Abfälle!K19*Abfälle!$O$3)/1000+Fernwärme!I19</f>
        <v>0</v>
      </c>
      <c r="L16" s="244">
        <f t="shared" si="1"/>
      </c>
    </row>
    <row r="17" spans="1:12" ht="18.75" customHeight="1" thickTop="1">
      <c r="A17" s="235">
        <v>9</v>
      </c>
      <c r="B17" s="365" t="s">
        <v>40</v>
      </c>
      <c r="C17" s="407">
        <f>'HL-el'!J20+'HL-l-m-s'!J20</f>
        <v>0</v>
      </c>
      <c r="D17" s="237">
        <f>SUM((Gas!F20)/1000,Fernwärme!C20)</f>
        <v>0</v>
      </c>
      <c r="E17" s="239">
        <f>Kohle!H20+Holz!H20+Abfälle!H20</f>
        <v>0</v>
      </c>
      <c r="F17" s="406">
        <f t="shared" si="0"/>
        <v>0</v>
      </c>
      <c r="G17" s="407">
        <f>Diesel!J20</f>
        <v>0</v>
      </c>
      <c r="H17" s="237">
        <f>Benzin!J20</f>
        <v>0</v>
      </c>
      <c r="I17" s="239">
        <f>'Fremdstr.'!E20/1000</f>
        <v>0</v>
      </c>
      <c r="J17" s="407">
        <f t="shared" si="2"/>
        <v>0</v>
      </c>
      <c r="K17" s="237">
        <f>('Fremdstr.'!N20+'HL-el'!K20*'HL-el'!$O$4+'HL-l-m-s'!K20*'HL-l-m-s'!$O$4+Diesel!K20*Diesel!$O$4+Benzin!K20*Benzin!$O$4+Gas!P20+Kohle!K20*Kohle!$O$3+Holz!K20*Holz!$O$4+Abfälle!K20*Abfälle!$O$3)/1000+Fernwärme!I20</f>
        <v>0</v>
      </c>
      <c r="L17" s="239">
        <f t="shared" si="1"/>
      </c>
    </row>
    <row r="18" spans="1:12" ht="18.75" customHeight="1">
      <c r="A18" s="235">
        <v>10</v>
      </c>
      <c r="B18" s="365" t="s">
        <v>41</v>
      </c>
      <c r="C18" s="407">
        <f>'HL-el'!J21+'HL-l-m-s'!J21</f>
        <v>0</v>
      </c>
      <c r="D18" s="237">
        <f>SUM((Gas!F21)/1000,Fernwärme!C21)</f>
        <v>0</v>
      </c>
      <c r="E18" s="239">
        <f>Kohle!H21+Holz!H21+Abfälle!H21</f>
        <v>0</v>
      </c>
      <c r="F18" s="406">
        <f t="shared" si="0"/>
        <v>0</v>
      </c>
      <c r="G18" s="407">
        <f>Diesel!J21</f>
        <v>0</v>
      </c>
      <c r="H18" s="237">
        <f>Benzin!J21</f>
        <v>0</v>
      </c>
      <c r="I18" s="239">
        <f>'Fremdstr.'!E21/1000</f>
        <v>0</v>
      </c>
      <c r="J18" s="407">
        <f t="shared" si="2"/>
        <v>0</v>
      </c>
      <c r="K18" s="237">
        <f>('Fremdstr.'!N21+'HL-el'!K21*'HL-el'!$O$4+'HL-l-m-s'!K21*'HL-l-m-s'!$O$4+Diesel!K21*Diesel!$O$4+Benzin!K21*Benzin!$O$4+Gas!P21+Kohle!K21*Kohle!$O$3+Holz!K21*Holz!$O$4+Abfälle!K21*Abfälle!$O$3)/1000+Fernwärme!I21</f>
        <v>0</v>
      </c>
      <c r="L18" s="239">
        <f t="shared" si="1"/>
      </c>
    </row>
    <row r="19" spans="1:12" ht="18.75" customHeight="1" thickBot="1">
      <c r="A19" s="240">
        <v>11</v>
      </c>
      <c r="B19" s="367" t="s">
        <v>42</v>
      </c>
      <c r="C19" s="258">
        <f>'HL-el'!J22+'HL-l-m-s'!J22</f>
        <v>0</v>
      </c>
      <c r="D19" s="242">
        <f>SUM((Gas!F22)/1000,Fernwärme!C22)</f>
        <v>0</v>
      </c>
      <c r="E19" s="244">
        <f>Kohle!H22+Holz!H22+Abfälle!H22</f>
        <v>0</v>
      </c>
      <c r="F19" s="408">
        <f t="shared" si="0"/>
        <v>0</v>
      </c>
      <c r="G19" s="258">
        <f>Diesel!J22</f>
        <v>0</v>
      </c>
      <c r="H19" s="242">
        <f>Benzin!J22</f>
        <v>0</v>
      </c>
      <c r="I19" s="244">
        <f>'Fremdstr.'!E22/1000</f>
        <v>0</v>
      </c>
      <c r="J19" s="258">
        <f t="shared" si="2"/>
        <v>0</v>
      </c>
      <c r="K19" s="242">
        <f>('Fremdstr.'!N22+'HL-el'!K22*'HL-el'!$O$4+'HL-l-m-s'!K22*'HL-l-m-s'!$O$4+Diesel!K22*Diesel!$O$4+Benzin!K22*Benzin!$O$4+Gas!P22+Kohle!K22*Kohle!$O$3+Holz!K22*Holz!$O$4+Abfälle!K22*Abfälle!$O$3)/1000+Fernwärme!I22</f>
        <v>0</v>
      </c>
      <c r="L19" s="244">
        <f t="shared" si="1"/>
      </c>
    </row>
    <row r="20" spans="1:12" ht="18.75" customHeight="1" thickBot="1" thickTop="1">
      <c r="A20" s="240">
        <v>12</v>
      </c>
      <c r="B20" s="369" t="s">
        <v>43</v>
      </c>
      <c r="C20" s="258">
        <f>SUM(C17:C19)</f>
        <v>0</v>
      </c>
      <c r="D20" s="242">
        <f>SUM(D17:D19)</f>
        <v>0</v>
      </c>
      <c r="E20" s="244">
        <f>SUM(E17:E19)</f>
        <v>0</v>
      </c>
      <c r="F20" s="408">
        <f t="shared" si="0"/>
        <v>0</v>
      </c>
      <c r="G20" s="258">
        <f>SUM(G17:G19)</f>
        <v>0</v>
      </c>
      <c r="H20" s="242">
        <f>SUM(H17:H19)</f>
        <v>0</v>
      </c>
      <c r="I20" s="244">
        <f>'Fremdstr.'!E23/1000</f>
        <v>0</v>
      </c>
      <c r="J20" s="258">
        <f t="shared" si="2"/>
        <v>0</v>
      </c>
      <c r="K20" s="242">
        <f>('Fremdstr.'!N23+'HL-el'!K23*'HL-el'!$O$4+'HL-l-m-s'!K23*'HL-l-m-s'!$O$4+Diesel!K23*Diesel!$O$4+Benzin!K23*Benzin!$O$4+Gas!P23+Kohle!K23*Kohle!$O$3+Holz!K23*Holz!$O$4+Abfälle!K23*Abfälle!$O$3)/1000+Fernwärme!I23</f>
        <v>0</v>
      </c>
      <c r="L20" s="244">
        <f t="shared" si="1"/>
      </c>
    </row>
    <row r="21" spans="1:12" ht="18.75" customHeight="1" thickTop="1">
      <c r="A21" s="235">
        <v>13</v>
      </c>
      <c r="B21" s="365" t="s">
        <v>44</v>
      </c>
      <c r="C21" s="407">
        <f>'HL-el'!J24+'HL-l-m-s'!J24</f>
        <v>0</v>
      </c>
      <c r="D21" s="237">
        <f>SUM((Gas!F24)/1000,Fernwärme!C24)</f>
        <v>0</v>
      </c>
      <c r="E21" s="239">
        <f>Kohle!H24+Holz!H24+Abfälle!H24</f>
        <v>0</v>
      </c>
      <c r="F21" s="406">
        <f t="shared" si="0"/>
        <v>0</v>
      </c>
      <c r="G21" s="407">
        <f>Diesel!J24</f>
        <v>0</v>
      </c>
      <c r="H21" s="237">
        <f>Benzin!J24</f>
        <v>0</v>
      </c>
      <c r="I21" s="239">
        <f>'Fremdstr.'!E24/1000</f>
        <v>0</v>
      </c>
      <c r="J21" s="407">
        <f t="shared" si="2"/>
        <v>0</v>
      </c>
      <c r="K21" s="237">
        <f>('Fremdstr.'!N24+'HL-el'!K24*'HL-el'!$O$4+'HL-l-m-s'!K24*'HL-l-m-s'!$O$4+Diesel!K24*Diesel!$O$4+Benzin!K24*Benzin!$O$4+Gas!P24+Kohle!K24*Kohle!$O$3+Holz!K24*Holz!$O$4+Abfälle!K24*Abfälle!$O$3)/1000+Fernwärme!I24</f>
        <v>0</v>
      </c>
      <c r="L21" s="239">
        <f t="shared" si="1"/>
      </c>
    </row>
    <row r="22" spans="1:12" ht="18.75" customHeight="1">
      <c r="A22" s="235">
        <v>14</v>
      </c>
      <c r="B22" s="365" t="s">
        <v>45</v>
      </c>
      <c r="C22" s="407">
        <f>'HL-el'!J25+'HL-l-m-s'!J25</f>
        <v>0</v>
      </c>
      <c r="D22" s="237">
        <f>SUM((Gas!F25)/1000,Fernwärme!C25)</f>
        <v>0</v>
      </c>
      <c r="E22" s="239">
        <f>Kohle!H25+Holz!H25+Abfälle!H25</f>
        <v>0</v>
      </c>
      <c r="F22" s="406">
        <f t="shared" si="0"/>
        <v>0</v>
      </c>
      <c r="G22" s="407">
        <f>Diesel!J25</f>
        <v>0</v>
      </c>
      <c r="H22" s="237">
        <f>Benzin!J25</f>
        <v>0</v>
      </c>
      <c r="I22" s="239">
        <f>'Fremdstr.'!E25/1000</f>
        <v>0</v>
      </c>
      <c r="J22" s="407">
        <f t="shared" si="2"/>
        <v>0</v>
      </c>
      <c r="K22" s="237">
        <f>('Fremdstr.'!N25+'HL-el'!K25*'HL-el'!$O$4+'HL-l-m-s'!K25*'HL-l-m-s'!$O$4+Diesel!K25*Diesel!$O$4+Benzin!K25*Benzin!$O$4+Gas!P25+Kohle!K25*Kohle!$O$3+Holz!K25*Holz!$O$4+Abfälle!K25*Abfälle!$O$3)/1000+Fernwärme!I25</f>
        <v>0</v>
      </c>
      <c r="L22" s="239">
        <f t="shared" si="1"/>
      </c>
    </row>
    <row r="23" spans="1:12" ht="18.75" customHeight="1" thickBot="1">
      <c r="A23" s="240">
        <v>15</v>
      </c>
      <c r="B23" s="367" t="s">
        <v>46</v>
      </c>
      <c r="C23" s="258">
        <f>'HL-el'!J26+'HL-l-m-s'!J26</f>
        <v>0</v>
      </c>
      <c r="D23" s="242">
        <f>SUM((Gas!F26)/1000,Fernwärme!C26)</f>
        <v>0</v>
      </c>
      <c r="E23" s="244">
        <f>Kohle!H26+Holz!H26+Abfälle!H26</f>
        <v>0</v>
      </c>
      <c r="F23" s="408">
        <f t="shared" si="0"/>
        <v>0</v>
      </c>
      <c r="G23" s="258">
        <f>Diesel!J26</f>
        <v>0</v>
      </c>
      <c r="H23" s="242">
        <f>Benzin!J26</f>
        <v>0</v>
      </c>
      <c r="I23" s="244">
        <f>'Fremdstr.'!E26/1000</f>
        <v>0</v>
      </c>
      <c r="J23" s="258">
        <f t="shared" si="2"/>
        <v>0</v>
      </c>
      <c r="K23" s="242">
        <f>('Fremdstr.'!N26+'HL-el'!K26*'HL-el'!$O$4+'HL-l-m-s'!K26*'HL-l-m-s'!$O$4+Diesel!K26*Diesel!$O$4+Benzin!K26*Benzin!$O$4+Gas!P26+Kohle!K26*Kohle!$O$3+Holz!K26*Holz!$O$4+Abfälle!K26*Abfälle!$O$3)/1000+Fernwärme!I26</f>
        <v>0</v>
      </c>
      <c r="L23" s="244">
        <f t="shared" si="1"/>
      </c>
    </row>
    <row r="24" spans="1:12" ht="18.75" customHeight="1" thickBot="1" thickTop="1">
      <c r="A24" s="240">
        <v>16</v>
      </c>
      <c r="B24" s="369" t="s">
        <v>47</v>
      </c>
      <c r="C24" s="258">
        <f>SUM(C21:C23)</f>
        <v>0</v>
      </c>
      <c r="D24" s="242">
        <f>SUM(D21:D23)</f>
        <v>0</v>
      </c>
      <c r="E24" s="244">
        <f>SUM(E21:E23)</f>
        <v>0</v>
      </c>
      <c r="F24" s="408">
        <f t="shared" si="0"/>
        <v>0</v>
      </c>
      <c r="G24" s="258">
        <f>SUM(G21:G23)</f>
        <v>0</v>
      </c>
      <c r="H24" s="242">
        <f>SUM(H21:H23)</f>
        <v>0</v>
      </c>
      <c r="I24" s="244">
        <f>SUM(I21:I23)</f>
        <v>0</v>
      </c>
      <c r="J24" s="258">
        <f t="shared" si="2"/>
        <v>0</v>
      </c>
      <c r="K24" s="242">
        <f>('Fremdstr.'!N27+'HL-el'!K27*'HL-el'!$O$4+'HL-l-m-s'!K27*'HL-l-m-s'!$O$4+Diesel!K27*Diesel!$O$4+Benzin!K27*Benzin!$O$4+Gas!P27+Kohle!K27*Kohle!$O$3+Holz!K27*Holz!$O$4+Abfälle!K27*Abfälle!$O$3)/1000+Fernwärme!I27</f>
        <v>0</v>
      </c>
      <c r="L24" s="244">
        <f t="shared" si="1"/>
      </c>
    </row>
    <row r="25" spans="1:12" ht="18.75" customHeight="1" thickTop="1">
      <c r="A25" s="235">
        <v>17</v>
      </c>
      <c r="B25" s="492" t="s">
        <v>48</v>
      </c>
      <c r="C25" s="407">
        <f aca="true" t="shared" si="3" ref="C25:I25">C12+C16+C20+C24</f>
        <v>0</v>
      </c>
      <c r="D25" s="237">
        <f t="shared" si="3"/>
        <v>0</v>
      </c>
      <c r="E25" s="239">
        <f t="shared" si="3"/>
        <v>0</v>
      </c>
      <c r="F25" s="237">
        <f t="shared" si="0"/>
        <v>0</v>
      </c>
      <c r="G25" s="407">
        <f t="shared" si="3"/>
        <v>0</v>
      </c>
      <c r="H25" s="237">
        <f t="shared" si="3"/>
        <v>0</v>
      </c>
      <c r="I25" s="239">
        <f t="shared" si="3"/>
        <v>0</v>
      </c>
      <c r="J25" s="407">
        <f t="shared" si="2"/>
        <v>0</v>
      </c>
      <c r="K25" s="237">
        <f>('Fremdstr.'!N28+'HL-el'!K28*'HL-el'!$O$4+'HL-l-m-s'!K28*'HL-l-m-s'!$O$4+Diesel!K28*Diesel!$O$4+Benzin!K28*Benzin!$O$4+Gas!P28+Kohle!K28*Kohle!$O$3+Holz!K28*Holz!$O$4+Abfälle!K28*Abfälle!$O$3)/1000+Fernwärme!I28</f>
        <v>0</v>
      </c>
      <c r="L25" s="239">
        <f t="shared" si="1"/>
      </c>
    </row>
    <row r="26" spans="1:12" ht="18.75" customHeight="1">
      <c r="A26" s="42">
        <v>18</v>
      </c>
      <c r="B26" s="477" t="s">
        <v>49</v>
      </c>
      <c r="C26" s="538">
        <f>C16+C20</f>
        <v>0</v>
      </c>
      <c r="D26" s="527">
        <f aca="true" t="shared" si="4" ref="D26:K26">D16+D20</f>
        <v>0</v>
      </c>
      <c r="E26" s="525">
        <f t="shared" si="4"/>
        <v>0</v>
      </c>
      <c r="F26" s="527">
        <f t="shared" si="4"/>
        <v>0</v>
      </c>
      <c r="G26" s="538">
        <f t="shared" si="4"/>
        <v>0</v>
      </c>
      <c r="H26" s="527">
        <f t="shared" si="4"/>
        <v>0</v>
      </c>
      <c r="I26" s="525">
        <f t="shared" si="4"/>
        <v>0</v>
      </c>
      <c r="J26" s="538">
        <f t="shared" si="4"/>
        <v>0</v>
      </c>
      <c r="K26" s="527">
        <f t="shared" si="4"/>
        <v>0</v>
      </c>
      <c r="L26" s="239">
        <f>IF(J26=0,"",((J26-K26)/K26)*100)</f>
      </c>
    </row>
    <row r="27" spans="1:12" ht="18.75" customHeight="1" thickBot="1">
      <c r="A27" s="40">
        <v>19</v>
      </c>
      <c r="B27" s="490" t="s">
        <v>50</v>
      </c>
      <c r="C27" s="541">
        <f>C12+C24</f>
        <v>0</v>
      </c>
      <c r="D27" s="528">
        <f aca="true" t="shared" si="5" ref="D27:K27">D12+D24</f>
        <v>0</v>
      </c>
      <c r="E27" s="526">
        <f t="shared" si="5"/>
        <v>0</v>
      </c>
      <c r="F27" s="528">
        <f t="shared" si="5"/>
        <v>0</v>
      </c>
      <c r="G27" s="541">
        <f t="shared" si="5"/>
        <v>0</v>
      </c>
      <c r="H27" s="528">
        <f t="shared" si="5"/>
        <v>0</v>
      </c>
      <c r="I27" s="526">
        <f t="shared" si="5"/>
        <v>0</v>
      </c>
      <c r="J27" s="541">
        <f t="shared" si="5"/>
        <v>0</v>
      </c>
      <c r="K27" s="528">
        <f t="shared" si="5"/>
        <v>0</v>
      </c>
      <c r="L27" s="248">
        <f>IF(J27=0,"",((J27-K27)/K27)*100)</f>
      </c>
    </row>
  </sheetData>
  <sheetProtection password="CA4B" sheet="1" objects="1" scenarios="1"/>
  <mergeCells count="1">
    <mergeCell ref="H4:K4"/>
  </mergeCells>
  <printOptions horizontalCentered="1"/>
  <pageMargins left="0.3937007874015748" right="0.3937007874015748" top="0.9055118110236221" bottom="0.3937007874015748" header="0.5118110236220472" footer="0.5118110236220472"/>
  <pageSetup horizontalDpi="360" verticalDpi="360" orientation="landscape" paperSize="9" r:id="rId1"/>
  <headerFooter alignWithMargins="0">
    <oddHeader>&amp;R&amp;D   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E30" sqref="E30"/>
    </sheetView>
  </sheetViews>
  <sheetFormatPr defaultColWidth="11.421875" defaultRowHeight="12.75"/>
  <cols>
    <col min="1" max="1" width="5.421875" style="0" customWidth="1"/>
    <col min="4" max="4" width="11.8515625" style="0" customWidth="1"/>
    <col min="6" max="6" width="12.00390625" style="0" customWidth="1"/>
    <col min="10" max="10" width="12.00390625" style="0" customWidth="1"/>
    <col min="11" max="11" width="12.421875" style="0" customWidth="1"/>
    <col min="12" max="12" width="7.8515625" style="0" customWidth="1"/>
  </cols>
  <sheetData>
    <row r="1" spans="1:12" ht="19.5" thickBot="1">
      <c r="A1" s="568" t="s">
        <v>0</v>
      </c>
      <c r="B1" s="78"/>
      <c r="C1" s="77" t="s">
        <v>1</v>
      </c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5" customHeight="1">
      <c r="A2" s="182" t="s">
        <v>190</v>
      </c>
      <c r="B2" s="183"/>
      <c r="C2" s="183"/>
      <c r="D2" s="183"/>
      <c r="E2" s="183"/>
      <c r="F2" s="161" t="s">
        <v>3</v>
      </c>
      <c r="G2" s="162"/>
      <c r="H2" s="720" t="str">
        <f>Deckblatt!B18</f>
        <v>Mustermann</v>
      </c>
      <c r="I2" s="721"/>
      <c r="J2" s="721"/>
      <c r="K2" s="722"/>
      <c r="L2" s="389" t="s">
        <v>191</v>
      </c>
    </row>
    <row r="3" spans="1:12" ht="15" customHeight="1">
      <c r="A3" s="185"/>
      <c r="B3" s="176"/>
      <c r="C3" s="176"/>
      <c r="D3" s="176"/>
      <c r="E3" s="176"/>
      <c r="F3" s="390"/>
      <c r="G3" s="168"/>
      <c r="H3" s="179"/>
      <c r="I3" s="179"/>
      <c r="J3" s="179"/>
      <c r="K3" s="391"/>
      <c r="L3" s="392"/>
    </row>
    <row r="4" spans="1:12" ht="15" customHeight="1" thickBot="1">
      <c r="A4" s="253" t="s">
        <v>7</v>
      </c>
      <c r="B4" s="649">
        <f>Deckblatt!E16</f>
        <v>2006</v>
      </c>
      <c r="C4" s="254"/>
      <c r="D4" s="254"/>
      <c r="E4" s="254"/>
      <c r="F4" s="373" t="s">
        <v>6</v>
      </c>
      <c r="G4" s="254"/>
      <c r="H4" s="696"/>
      <c r="I4" s="675"/>
      <c r="J4" s="675"/>
      <c r="K4" s="676"/>
      <c r="L4" s="393"/>
    </row>
    <row r="5" spans="1:12" ht="15" customHeight="1">
      <c r="A5" s="376"/>
      <c r="B5" s="198"/>
      <c r="C5" s="395" t="s">
        <v>183</v>
      </c>
      <c r="D5" s="396" t="s">
        <v>184</v>
      </c>
      <c r="E5" s="397" t="s">
        <v>185</v>
      </c>
      <c r="F5" s="191" t="s">
        <v>186</v>
      </c>
      <c r="G5" s="193" t="s">
        <v>187</v>
      </c>
      <c r="H5" s="398"/>
      <c r="I5" s="396" t="s">
        <v>188</v>
      </c>
      <c r="J5" s="400" t="s">
        <v>68</v>
      </c>
      <c r="K5" s="399" t="s">
        <v>68</v>
      </c>
      <c r="L5" s="401" t="s">
        <v>23</v>
      </c>
    </row>
    <row r="6" spans="1:12" ht="15" customHeight="1">
      <c r="A6" s="207"/>
      <c r="B6" s="211"/>
      <c r="C6" s="402"/>
      <c r="D6" s="379" t="s">
        <v>2</v>
      </c>
      <c r="E6" s="402" t="s">
        <v>189</v>
      </c>
      <c r="F6" s="200" t="s">
        <v>189</v>
      </c>
      <c r="G6" s="381" t="s">
        <v>101</v>
      </c>
      <c r="H6" s="403" t="s">
        <v>110</v>
      </c>
      <c r="I6" s="379"/>
      <c r="J6" s="257"/>
      <c r="K6" s="381" t="s">
        <v>26</v>
      </c>
      <c r="L6" s="203"/>
    </row>
    <row r="7" spans="1:12" ht="15" customHeight="1">
      <c r="A7" s="185"/>
      <c r="B7" s="188"/>
      <c r="C7" s="404" t="s">
        <v>231</v>
      </c>
      <c r="D7" s="379" t="s">
        <v>231</v>
      </c>
      <c r="E7" s="404" t="s">
        <v>231</v>
      </c>
      <c r="F7" s="405" t="s">
        <v>231</v>
      </c>
      <c r="G7" s="381" t="s">
        <v>231</v>
      </c>
      <c r="H7" s="381" t="s">
        <v>231</v>
      </c>
      <c r="I7" s="379" t="s">
        <v>231</v>
      </c>
      <c r="J7" s="257" t="s">
        <v>231</v>
      </c>
      <c r="K7" s="381" t="s">
        <v>231</v>
      </c>
      <c r="L7" s="203" t="s">
        <v>29</v>
      </c>
    </row>
    <row r="8" spans="1:12" ht="18.75" customHeight="1" thickBot="1">
      <c r="A8" s="229" t="s">
        <v>30</v>
      </c>
      <c r="B8" s="361" t="s">
        <v>31</v>
      </c>
      <c r="C8" s="233"/>
      <c r="D8" s="233"/>
      <c r="E8" s="233"/>
      <c r="F8" s="231"/>
      <c r="G8" s="233"/>
      <c r="H8" s="341" t="s">
        <v>109</v>
      </c>
      <c r="I8" s="233"/>
      <c r="J8" s="232"/>
      <c r="K8" s="233"/>
      <c r="L8" s="234"/>
    </row>
    <row r="9" spans="1:12" ht="18.75" customHeight="1">
      <c r="A9" s="343">
        <v>1</v>
      </c>
      <c r="B9" s="496" t="s">
        <v>32</v>
      </c>
      <c r="C9" s="540">
        <f>'HL-el'!E12+'HL-l-m-s'!E12</f>
        <v>0</v>
      </c>
      <c r="D9" s="251">
        <f>Gas!M12+Fernwärme!G12</f>
        <v>0</v>
      </c>
      <c r="E9" s="346">
        <f>Kohle!E12+Holz!E12+Abfälle!E12</f>
        <v>0</v>
      </c>
      <c r="F9" s="455">
        <f>SUM(C9:E9)</f>
        <v>0</v>
      </c>
      <c r="G9" s="251">
        <f>Diesel!E12</f>
        <v>0</v>
      </c>
      <c r="H9" s="251">
        <f>Benzin!E12</f>
        <v>0</v>
      </c>
      <c r="I9" s="346">
        <f>'Fremdstr.'!L12</f>
        <v>0</v>
      </c>
      <c r="J9" s="540">
        <f>C9+D9+E9+G9+H9+I9</f>
        <v>0</v>
      </c>
      <c r="K9" s="251">
        <f>'Fremdstr.'!P12+'HL-el'!M12+'HL-l-m-s'!M12+Diesel!M12+Benzin!M12+Gas!R12+Kohle!M12+Holz!M12+Abfälle!M12+Fernwärme!K12</f>
        <v>0</v>
      </c>
      <c r="L9" s="346">
        <f>IF(J9=0,"",((J9-K9)/K9)*100)</f>
      </c>
    </row>
    <row r="10" spans="1:12" ht="18.75" customHeight="1">
      <c r="A10" s="235">
        <v>2</v>
      </c>
      <c r="B10" s="365" t="s">
        <v>33</v>
      </c>
      <c r="C10" s="407">
        <f>'HL-el'!E13+'HL-l-m-s'!E13</f>
        <v>0</v>
      </c>
      <c r="D10" s="237">
        <f>Gas!M13+Fernwärme!G13</f>
        <v>0</v>
      </c>
      <c r="E10" s="239">
        <f>Kohle!E13+Holz!E13+Abfälle!E13</f>
        <v>0</v>
      </c>
      <c r="F10" s="406">
        <f aca="true" t="shared" si="0" ref="F10:F25">SUM(C10:E10)</f>
        <v>0</v>
      </c>
      <c r="G10" s="237">
        <f>Diesel!E13</f>
        <v>0</v>
      </c>
      <c r="H10" s="237">
        <f>Benzin!E13</f>
        <v>0</v>
      </c>
      <c r="I10" s="239">
        <f>'Fremdstr.'!L13</f>
        <v>0</v>
      </c>
      <c r="J10" s="407">
        <f aca="true" t="shared" si="1" ref="J10:J23">C10+D10+E10+G10+H10+I10</f>
        <v>0</v>
      </c>
      <c r="K10" s="237">
        <f>'Fremdstr.'!P13+'HL-el'!M13+'HL-l-m-s'!M13+Diesel!M13+Benzin!M13+Gas!R13+Kohle!M13+Holz!M13+Abfälle!M13+Fernwärme!K13</f>
        <v>0</v>
      </c>
      <c r="L10" s="239">
        <f aca="true" t="shared" si="2" ref="L10:L25">IF(J10=0,"",((J10-K10)/K10)*100)</f>
      </c>
    </row>
    <row r="11" spans="1:12" ht="18.75" customHeight="1" thickBot="1">
      <c r="A11" s="240">
        <v>3</v>
      </c>
      <c r="B11" s="367" t="s">
        <v>34</v>
      </c>
      <c r="C11" s="258">
        <f>'HL-el'!E14+'HL-l-m-s'!E14</f>
        <v>0</v>
      </c>
      <c r="D11" s="242">
        <f>Gas!M14+Fernwärme!G14</f>
        <v>0</v>
      </c>
      <c r="E11" s="244">
        <f>Kohle!E14+Holz!E14+Abfälle!E14</f>
        <v>0</v>
      </c>
      <c r="F11" s="408">
        <f t="shared" si="0"/>
        <v>0</v>
      </c>
      <c r="G11" s="242">
        <f>Diesel!E14</f>
        <v>0</v>
      </c>
      <c r="H11" s="242">
        <f>Benzin!E14</f>
        <v>0</v>
      </c>
      <c r="I11" s="244">
        <f>'Fremdstr.'!L14</f>
        <v>0</v>
      </c>
      <c r="J11" s="258">
        <f t="shared" si="1"/>
        <v>0</v>
      </c>
      <c r="K11" s="242">
        <f>'Fremdstr.'!P14+'HL-el'!M14+'HL-l-m-s'!M14+Diesel!M14+Benzin!M14+Gas!R14+Kohle!M14+Holz!M14+Abfälle!M14+Fernwärme!K14</f>
        <v>0</v>
      </c>
      <c r="L11" s="244">
        <f t="shared" si="2"/>
      </c>
    </row>
    <row r="12" spans="1:12" ht="18.75" customHeight="1" thickBot="1" thickTop="1">
      <c r="A12" s="240">
        <v>4</v>
      </c>
      <c r="B12" s="369" t="s">
        <v>35</v>
      </c>
      <c r="C12" s="258">
        <f aca="true" t="shared" si="3" ref="C12:K12">SUM(C9:C11)</f>
        <v>0</v>
      </c>
      <c r="D12" s="242">
        <f t="shared" si="3"/>
        <v>0</v>
      </c>
      <c r="E12" s="244">
        <f t="shared" si="3"/>
        <v>0</v>
      </c>
      <c r="F12" s="408">
        <f t="shared" si="0"/>
        <v>0</v>
      </c>
      <c r="G12" s="242">
        <f t="shared" si="3"/>
        <v>0</v>
      </c>
      <c r="H12" s="242">
        <f t="shared" si="3"/>
        <v>0</v>
      </c>
      <c r="I12" s="244">
        <f t="shared" si="3"/>
        <v>0</v>
      </c>
      <c r="J12" s="258">
        <f t="shared" si="3"/>
        <v>0</v>
      </c>
      <c r="K12" s="242">
        <f t="shared" si="3"/>
        <v>0</v>
      </c>
      <c r="L12" s="244">
        <f t="shared" si="2"/>
      </c>
    </row>
    <row r="13" spans="1:12" ht="18.75" customHeight="1" thickTop="1">
      <c r="A13" s="235">
        <v>5</v>
      </c>
      <c r="B13" s="365" t="s">
        <v>36</v>
      </c>
      <c r="C13" s="407">
        <f>'HL-el'!E16+'HL-l-m-s'!E16</f>
        <v>0</v>
      </c>
      <c r="D13" s="237">
        <f>Gas!M16+Fernwärme!G16</f>
        <v>0</v>
      </c>
      <c r="E13" s="239">
        <f>Kohle!E16+Holz!E16+Abfälle!E16</f>
        <v>0</v>
      </c>
      <c r="F13" s="406">
        <f t="shared" si="0"/>
        <v>0</v>
      </c>
      <c r="G13" s="237">
        <f>Diesel!E16</f>
        <v>0</v>
      </c>
      <c r="H13" s="237">
        <f>Benzin!E16</f>
        <v>0</v>
      </c>
      <c r="I13" s="239">
        <f>'Fremdstr.'!L16</f>
        <v>0</v>
      </c>
      <c r="J13" s="407">
        <f t="shared" si="1"/>
        <v>0</v>
      </c>
      <c r="K13" s="237">
        <f>'Fremdstr.'!P16+'HL-el'!M16+'HL-l-m-s'!M16+Diesel!M16+Benzin!M16+Gas!R16+Kohle!M16+Holz!M16+Abfälle!M16+Fernwärme!K16</f>
        <v>0</v>
      </c>
      <c r="L13" s="239">
        <f t="shared" si="2"/>
      </c>
    </row>
    <row r="14" spans="1:12" ht="18.75" customHeight="1">
      <c r="A14" s="235">
        <v>6</v>
      </c>
      <c r="B14" s="365" t="s">
        <v>37</v>
      </c>
      <c r="C14" s="407">
        <f>'HL-el'!E17+'HL-l-m-s'!E17</f>
        <v>0</v>
      </c>
      <c r="D14" s="237">
        <f>Gas!M17+Fernwärme!G17</f>
        <v>0</v>
      </c>
      <c r="E14" s="239">
        <f>Kohle!E17+Holz!E17+Abfälle!E17</f>
        <v>0</v>
      </c>
      <c r="F14" s="406">
        <f t="shared" si="0"/>
        <v>0</v>
      </c>
      <c r="G14" s="237">
        <f>Diesel!E17</f>
        <v>0</v>
      </c>
      <c r="H14" s="237">
        <f>Benzin!E17</f>
        <v>0</v>
      </c>
      <c r="I14" s="239">
        <f>'Fremdstr.'!L17</f>
        <v>0</v>
      </c>
      <c r="J14" s="407">
        <f t="shared" si="1"/>
        <v>0</v>
      </c>
      <c r="K14" s="237">
        <f>'Fremdstr.'!P17+'HL-el'!M17+'HL-l-m-s'!M17+Diesel!M17+Benzin!M17+Gas!R17+Kohle!M17+Holz!M17+Abfälle!M17+Fernwärme!K17</f>
        <v>0</v>
      </c>
      <c r="L14" s="239">
        <f t="shared" si="2"/>
      </c>
    </row>
    <row r="15" spans="1:12" ht="18.75" customHeight="1" thickBot="1">
      <c r="A15" s="240">
        <v>7</v>
      </c>
      <c r="B15" s="367" t="s">
        <v>38</v>
      </c>
      <c r="C15" s="258">
        <f>'HL-el'!E18+'HL-l-m-s'!E18</f>
        <v>0</v>
      </c>
      <c r="D15" s="242">
        <f>Gas!M18+Fernwärme!G18</f>
        <v>0</v>
      </c>
      <c r="E15" s="244">
        <f>Kohle!E18+Holz!E18+Abfälle!E18</f>
        <v>0</v>
      </c>
      <c r="F15" s="408">
        <f t="shared" si="0"/>
        <v>0</v>
      </c>
      <c r="G15" s="242">
        <f>Diesel!E18</f>
        <v>0</v>
      </c>
      <c r="H15" s="242">
        <f>Benzin!E18</f>
        <v>0</v>
      </c>
      <c r="I15" s="244">
        <f>'Fremdstr.'!L18</f>
        <v>0</v>
      </c>
      <c r="J15" s="258">
        <f t="shared" si="1"/>
        <v>0</v>
      </c>
      <c r="K15" s="242">
        <f>'Fremdstr.'!P18+'HL-el'!M18+'HL-l-m-s'!M18+Diesel!M18+Benzin!M18+Gas!R18+Kohle!M18+Holz!M18+Abfälle!M18+Fernwärme!K18</f>
        <v>0</v>
      </c>
      <c r="L15" s="244">
        <f t="shared" si="2"/>
      </c>
    </row>
    <row r="16" spans="1:12" ht="18.75" customHeight="1" thickBot="1" thickTop="1">
      <c r="A16" s="240">
        <v>8</v>
      </c>
      <c r="B16" s="369" t="s">
        <v>39</v>
      </c>
      <c r="C16" s="258">
        <f>SUM(C13:C15)</f>
        <v>0</v>
      </c>
      <c r="D16" s="242">
        <f>SUM(D13:D15)</f>
        <v>0</v>
      </c>
      <c r="E16" s="244">
        <f>SUM(E13:E15)</f>
        <v>0</v>
      </c>
      <c r="F16" s="408">
        <f t="shared" si="0"/>
        <v>0</v>
      </c>
      <c r="G16" s="242">
        <f>SUM(G13:G15)</f>
        <v>0</v>
      </c>
      <c r="H16" s="242">
        <f>SUM(H13:H15)</f>
        <v>0</v>
      </c>
      <c r="I16" s="244">
        <f>SUM(I13:I15)</f>
        <v>0</v>
      </c>
      <c r="J16" s="258">
        <f>SUM(J13:J15)</f>
        <v>0</v>
      </c>
      <c r="K16" s="242">
        <f>SUM(K13:K15)</f>
        <v>0</v>
      </c>
      <c r="L16" s="244">
        <f t="shared" si="2"/>
      </c>
    </row>
    <row r="17" spans="1:12" ht="18.75" customHeight="1" thickTop="1">
      <c r="A17" s="235">
        <v>9</v>
      </c>
      <c r="B17" s="365" t="s">
        <v>40</v>
      </c>
      <c r="C17" s="407">
        <f>'HL-el'!E20+'HL-l-m-s'!E20</f>
        <v>0</v>
      </c>
      <c r="D17" s="237">
        <f>Gas!M20+Fernwärme!G20</f>
        <v>0</v>
      </c>
      <c r="E17" s="239">
        <f>Kohle!E20+Holz!E20+Abfälle!E20</f>
        <v>0</v>
      </c>
      <c r="F17" s="406">
        <f t="shared" si="0"/>
        <v>0</v>
      </c>
      <c r="G17" s="237">
        <f>Diesel!E20</f>
        <v>0</v>
      </c>
      <c r="H17" s="237">
        <f>Benzin!E20</f>
        <v>0</v>
      </c>
      <c r="I17" s="239">
        <f>'Fremdstr.'!L20</f>
        <v>0</v>
      </c>
      <c r="J17" s="407">
        <f t="shared" si="1"/>
        <v>0</v>
      </c>
      <c r="K17" s="237">
        <f>'Fremdstr.'!P20+'HL-el'!M20+'HL-l-m-s'!M20+Diesel!M20+Benzin!M20+Gas!R20+Kohle!M20+Holz!M20+Abfälle!M20+Fernwärme!K20</f>
        <v>0</v>
      </c>
      <c r="L17" s="239">
        <f t="shared" si="2"/>
      </c>
    </row>
    <row r="18" spans="1:12" ht="18.75" customHeight="1">
      <c r="A18" s="235">
        <v>10</v>
      </c>
      <c r="B18" s="365" t="s">
        <v>41</v>
      </c>
      <c r="C18" s="407">
        <f>'HL-el'!E21+'HL-l-m-s'!E21</f>
        <v>0</v>
      </c>
      <c r="D18" s="237">
        <f>Gas!M21+Fernwärme!G21</f>
        <v>0</v>
      </c>
      <c r="E18" s="239">
        <f>Kohle!E21+Holz!E21+Abfälle!E21</f>
        <v>0</v>
      </c>
      <c r="F18" s="406">
        <f t="shared" si="0"/>
        <v>0</v>
      </c>
      <c r="G18" s="237">
        <f>Diesel!E21</f>
        <v>0</v>
      </c>
      <c r="H18" s="237">
        <f>Benzin!E21</f>
        <v>0</v>
      </c>
      <c r="I18" s="239">
        <f>'Fremdstr.'!L21</f>
        <v>0</v>
      </c>
      <c r="J18" s="407">
        <f t="shared" si="1"/>
        <v>0</v>
      </c>
      <c r="K18" s="237">
        <f>'Fremdstr.'!P21+'HL-el'!M21+'HL-l-m-s'!M21+Diesel!M21+Benzin!M21+Gas!R21+Kohle!M21+Holz!M21+Abfälle!M21+Fernwärme!K21</f>
        <v>0</v>
      </c>
      <c r="L18" s="239">
        <f t="shared" si="2"/>
      </c>
    </row>
    <row r="19" spans="1:12" ht="18.75" customHeight="1" thickBot="1">
      <c r="A19" s="240">
        <v>11</v>
      </c>
      <c r="B19" s="367" t="s">
        <v>42</v>
      </c>
      <c r="C19" s="258">
        <f>'HL-el'!E22+'HL-l-m-s'!E22</f>
        <v>0</v>
      </c>
      <c r="D19" s="242">
        <f>Gas!M22+Fernwärme!G22</f>
        <v>0</v>
      </c>
      <c r="E19" s="244">
        <f>Kohle!E22+Holz!E22+Abfälle!E22</f>
        <v>0</v>
      </c>
      <c r="F19" s="408">
        <f t="shared" si="0"/>
        <v>0</v>
      </c>
      <c r="G19" s="242">
        <f>Diesel!E22</f>
        <v>0</v>
      </c>
      <c r="H19" s="242">
        <f>Benzin!E22</f>
        <v>0</v>
      </c>
      <c r="I19" s="244">
        <f>'Fremdstr.'!L22</f>
        <v>0</v>
      </c>
      <c r="J19" s="258">
        <f t="shared" si="1"/>
        <v>0</v>
      </c>
      <c r="K19" s="242">
        <f>'Fremdstr.'!P22+'HL-el'!M22+'HL-l-m-s'!M22+Diesel!M22+Benzin!M22+Gas!R22+Kohle!M22+Holz!M22+Abfälle!M22+Fernwärme!K22</f>
        <v>0</v>
      </c>
      <c r="L19" s="244">
        <f t="shared" si="2"/>
      </c>
    </row>
    <row r="20" spans="1:12" ht="18.75" customHeight="1" thickBot="1" thickTop="1">
      <c r="A20" s="240">
        <v>12</v>
      </c>
      <c r="B20" s="369" t="s">
        <v>43</v>
      </c>
      <c r="C20" s="258">
        <f>SUM(C17:C19)</f>
        <v>0</v>
      </c>
      <c r="D20" s="242">
        <f>SUM(D17:D19)</f>
        <v>0</v>
      </c>
      <c r="E20" s="244">
        <f>SUM(E17:E19)</f>
        <v>0</v>
      </c>
      <c r="F20" s="408">
        <f t="shared" si="0"/>
        <v>0</v>
      </c>
      <c r="G20" s="242">
        <f>SUM(G17:G19)</f>
        <v>0</v>
      </c>
      <c r="H20" s="242">
        <f>SUM(H17:H19)</f>
        <v>0</v>
      </c>
      <c r="I20" s="244">
        <f>SUM(I17:I19)</f>
        <v>0</v>
      </c>
      <c r="J20" s="258">
        <f>SUM(J17:J19)</f>
        <v>0</v>
      </c>
      <c r="K20" s="242">
        <f>SUM(K17:K19)</f>
        <v>0</v>
      </c>
      <c r="L20" s="244">
        <f t="shared" si="2"/>
      </c>
    </row>
    <row r="21" spans="1:12" ht="18.75" customHeight="1" thickTop="1">
      <c r="A21" s="235">
        <v>13</v>
      </c>
      <c r="B21" s="365" t="s">
        <v>44</v>
      </c>
      <c r="C21" s="407">
        <f>'HL-el'!E24+'HL-l-m-s'!E24</f>
        <v>0</v>
      </c>
      <c r="D21" s="237">
        <f>Gas!M24+Fernwärme!G24</f>
        <v>0</v>
      </c>
      <c r="E21" s="239">
        <f>Kohle!E24+Holz!E24+Abfälle!E24</f>
        <v>0</v>
      </c>
      <c r="F21" s="406">
        <f t="shared" si="0"/>
        <v>0</v>
      </c>
      <c r="G21" s="237">
        <f>Diesel!E24</f>
        <v>0</v>
      </c>
      <c r="H21" s="237">
        <f>Benzin!E24</f>
        <v>0</v>
      </c>
      <c r="I21" s="239">
        <f>'Fremdstr.'!L24</f>
        <v>0</v>
      </c>
      <c r="J21" s="407">
        <f t="shared" si="1"/>
        <v>0</v>
      </c>
      <c r="K21" s="237">
        <f>'Fremdstr.'!P24+'HL-el'!M24+'HL-l-m-s'!M24+Diesel!M24+Benzin!M24+Gas!R24+Kohle!M24+Holz!M24+Abfälle!M24+Fernwärme!K24</f>
        <v>0</v>
      </c>
      <c r="L21" s="239">
        <f t="shared" si="2"/>
      </c>
    </row>
    <row r="22" spans="1:12" ht="18.75" customHeight="1">
      <c r="A22" s="235">
        <v>14</v>
      </c>
      <c r="B22" s="365" t="s">
        <v>45</v>
      </c>
      <c r="C22" s="407">
        <f>'HL-el'!E25+'HL-l-m-s'!E25</f>
        <v>0</v>
      </c>
      <c r="D22" s="237">
        <f>Gas!M25+Fernwärme!G25</f>
        <v>0</v>
      </c>
      <c r="E22" s="239">
        <f>Kohle!E25+Holz!E25+Abfälle!E25</f>
        <v>0</v>
      </c>
      <c r="F22" s="406">
        <f t="shared" si="0"/>
        <v>0</v>
      </c>
      <c r="G22" s="237">
        <f>Diesel!E25</f>
        <v>0</v>
      </c>
      <c r="H22" s="237">
        <f>Benzin!E25</f>
        <v>0</v>
      </c>
      <c r="I22" s="239">
        <f>'Fremdstr.'!L25</f>
        <v>0</v>
      </c>
      <c r="J22" s="407">
        <f t="shared" si="1"/>
        <v>0</v>
      </c>
      <c r="K22" s="237">
        <f>'Fremdstr.'!P25+'HL-el'!M25+'HL-l-m-s'!M25+Diesel!M25+Benzin!M25+Gas!R25+Kohle!M25+Holz!M25+Abfälle!M25+Fernwärme!K25</f>
        <v>0</v>
      </c>
      <c r="L22" s="239">
        <f t="shared" si="2"/>
      </c>
    </row>
    <row r="23" spans="1:12" ht="18.75" customHeight="1" thickBot="1">
      <c r="A23" s="240">
        <v>15</v>
      </c>
      <c r="B23" s="367" t="s">
        <v>46</v>
      </c>
      <c r="C23" s="258">
        <f>'HL-el'!E26+'HL-l-m-s'!E26</f>
        <v>0</v>
      </c>
      <c r="D23" s="242">
        <f>Gas!M26+Fernwärme!G26</f>
        <v>0</v>
      </c>
      <c r="E23" s="244">
        <f>Kohle!E26+Holz!E26+Abfälle!E26</f>
        <v>0</v>
      </c>
      <c r="F23" s="408">
        <f t="shared" si="0"/>
        <v>0</v>
      </c>
      <c r="G23" s="242">
        <f>Diesel!E26</f>
        <v>0</v>
      </c>
      <c r="H23" s="242">
        <f>Benzin!E26</f>
        <v>0</v>
      </c>
      <c r="I23" s="244">
        <f>'Fremdstr.'!L26</f>
        <v>0</v>
      </c>
      <c r="J23" s="258">
        <f t="shared" si="1"/>
        <v>0</v>
      </c>
      <c r="K23" s="242">
        <f>'Fremdstr.'!P26+'HL-el'!M26+'HL-l-m-s'!M26+Diesel!M26+Benzin!M26+Gas!R26+Kohle!M26+Holz!M26+Abfälle!M26+Fernwärme!K26</f>
        <v>0</v>
      </c>
      <c r="L23" s="244">
        <f t="shared" si="2"/>
      </c>
    </row>
    <row r="24" spans="1:12" ht="18.75" customHeight="1" thickBot="1" thickTop="1">
      <c r="A24" s="240">
        <v>16</v>
      </c>
      <c r="B24" s="369" t="s">
        <v>47</v>
      </c>
      <c r="C24" s="258">
        <f aca="true" t="shared" si="4" ref="C24:K24">SUM(C21:C23)</f>
        <v>0</v>
      </c>
      <c r="D24" s="242">
        <f t="shared" si="4"/>
        <v>0</v>
      </c>
      <c r="E24" s="244">
        <f t="shared" si="4"/>
        <v>0</v>
      </c>
      <c r="F24" s="408">
        <f t="shared" si="0"/>
        <v>0</v>
      </c>
      <c r="G24" s="242">
        <f t="shared" si="4"/>
        <v>0</v>
      </c>
      <c r="H24" s="242">
        <f t="shared" si="4"/>
        <v>0</v>
      </c>
      <c r="I24" s="244">
        <f t="shared" si="4"/>
        <v>0</v>
      </c>
      <c r="J24" s="258">
        <f t="shared" si="4"/>
        <v>0</v>
      </c>
      <c r="K24" s="242">
        <f t="shared" si="4"/>
        <v>0</v>
      </c>
      <c r="L24" s="244">
        <f t="shared" si="2"/>
      </c>
    </row>
    <row r="25" spans="1:13" ht="18.75" customHeight="1" thickTop="1">
      <c r="A25" s="235">
        <v>17</v>
      </c>
      <c r="B25" s="492" t="s">
        <v>48</v>
      </c>
      <c r="C25" s="407">
        <f>C12+C16+C20+C24</f>
        <v>0</v>
      </c>
      <c r="D25" s="237">
        <f>D12+D16+D20+D24</f>
        <v>0</v>
      </c>
      <c r="E25" s="239">
        <f>E12+E16+E20+E24</f>
        <v>0</v>
      </c>
      <c r="F25" s="406">
        <f t="shared" si="0"/>
        <v>0</v>
      </c>
      <c r="G25" s="237">
        <f>G12+G16+G20+G24</f>
        <v>0</v>
      </c>
      <c r="H25" s="237">
        <f>H12+H16+H20+H24</f>
        <v>0</v>
      </c>
      <c r="I25" s="239">
        <f>I12+I16+I20+I24</f>
        <v>0</v>
      </c>
      <c r="J25" s="407">
        <f>J12+J16+J20+J24</f>
        <v>0</v>
      </c>
      <c r="K25" s="237">
        <f>K12+K16+K20+K24</f>
        <v>0</v>
      </c>
      <c r="L25" s="239">
        <f t="shared" si="2"/>
      </c>
      <c r="M25" s="252"/>
    </row>
    <row r="26" spans="1:13" ht="18.75" customHeight="1">
      <c r="A26" s="42">
        <v>18</v>
      </c>
      <c r="B26" s="477" t="s">
        <v>49</v>
      </c>
      <c r="C26" s="538">
        <f>C16+C20</f>
        <v>0</v>
      </c>
      <c r="D26" s="527">
        <f aca="true" t="shared" si="5" ref="D26:K26">D16+D20</f>
        <v>0</v>
      </c>
      <c r="E26" s="525">
        <f t="shared" si="5"/>
        <v>0</v>
      </c>
      <c r="F26" s="533">
        <f t="shared" si="5"/>
        <v>0</v>
      </c>
      <c r="G26" s="527">
        <f t="shared" si="5"/>
        <v>0</v>
      </c>
      <c r="H26" s="527">
        <f t="shared" si="5"/>
        <v>0</v>
      </c>
      <c r="I26" s="525">
        <f t="shared" si="5"/>
        <v>0</v>
      </c>
      <c r="J26" s="538">
        <f t="shared" si="5"/>
        <v>0</v>
      </c>
      <c r="K26" s="527">
        <f t="shared" si="5"/>
        <v>0</v>
      </c>
      <c r="L26" s="239">
        <f>IF(J26=0,"",((J26-K26)/K26)*100)</f>
      </c>
      <c r="M26" s="252"/>
    </row>
    <row r="27" spans="1:13" ht="18.75" customHeight="1" thickBot="1">
      <c r="A27" s="40">
        <v>19</v>
      </c>
      <c r="B27" s="490" t="s">
        <v>50</v>
      </c>
      <c r="C27" s="541">
        <f>C12+C24</f>
        <v>0</v>
      </c>
      <c r="D27" s="528">
        <f aca="true" t="shared" si="6" ref="D27:K27">D12+D24</f>
        <v>0</v>
      </c>
      <c r="E27" s="526">
        <f t="shared" si="6"/>
        <v>0</v>
      </c>
      <c r="F27" s="534">
        <f t="shared" si="6"/>
        <v>0</v>
      </c>
      <c r="G27" s="528">
        <f t="shared" si="6"/>
        <v>0</v>
      </c>
      <c r="H27" s="528">
        <f t="shared" si="6"/>
        <v>0</v>
      </c>
      <c r="I27" s="526">
        <f t="shared" si="6"/>
        <v>0</v>
      </c>
      <c r="J27" s="541">
        <f t="shared" si="6"/>
        <v>0</v>
      </c>
      <c r="K27" s="528">
        <f t="shared" si="6"/>
        <v>0</v>
      </c>
      <c r="L27" s="248">
        <f>IF(J27=0,"",((J27-K27)/K27)*100)</f>
      </c>
      <c r="M27" s="252"/>
    </row>
    <row r="28" spans="1:13" ht="12.75">
      <c r="A28" s="252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</row>
  </sheetData>
  <sheetProtection password="CA4B" sheet="1" objects="1" scenarios="1"/>
  <mergeCells count="2">
    <mergeCell ref="H2:K2"/>
    <mergeCell ref="H4:K4"/>
  </mergeCells>
  <printOptions horizontalCentered="1"/>
  <pageMargins left="0.3937007874015748" right="0.3937007874015748" top="1" bottom="0.3937007874015748" header="0.72" footer="0.5118110236220472"/>
  <pageSetup horizontalDpi="360" verticalDpi="360" orientation="landscape" paperSize="9" r:id="rId1"/>
  <headerFooter alignWithMargins="0">
    <oddHeader>&amp;R&amp;D   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showGridLines="0" workbookViewId="0" topLeftCell="A1">
      <selection activeCell="H17" sqref="H17"/>
    </sheetView>
  </sheetViews>
  <sheetFormatPr defaultColWidth="11.421875" defaultRowHeight="12.75"/>
  <cols>
    <col min="1" max="1" width="6.57421875" style="0" customWidth="1"/>
    <col min="3" max="4" width="10.28125" style="0" customWidth="1"/>
    <col min="5" max="5" width="10.57421875" style="0" customWidth="1"/>
    <col min="7" max="7" width="10.421875" style="0" customWidth="1"/>
    <col min="8" max="8" width="10.57421875" style="0" customWidth="1"/>
    <col min="9" max="9" width="10.421875" style="0" customWidth="1"/>
    <col min="10" max="10" width="10.57421875" style="0" customWidth="1"/>
    <col min="11" max="11" width="10.00390625" style="0" customWidth="1"/>
  </cols>
  <sheetData>
    <row r="1" spans="1:12" ht="19.5" thickBot="1">
      <c r="A1" s="568" t="s">
        <v>0</v>
      </c>
      <c r="B1" s="78"/>
      <c r="C1" s="77" t="s">
        <v>1</v>
      </c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5.75">
      <c r="A2" s="182" t="s">
        <v>192</v>
      </c>
      <c r="B2" s="183"/>
      <c r="C2" s="183"/>
      <c r="D2" s="183"/>
      <c r="E2" s="183"/>
      <c r="F2" s="161" t="s">
        <v>3</v>
      </c>
      <c r="G2" s="162"/>
      <c r="H2" s="697" t="str">
        <f>Deckblatt!B18</f>
        <v>Mustermann</v>
      </c>
      <c r="I2" s="723"/>
      <c r="J2" s="723"/>
      <c r="K2" s="724"/>
      <c r="L2" s="389" t="s">
        <v>193</v>
      </c>
    </row>
    <row r="3" spans="1:12" ht="12.75">
      <c r="A3" s="185"/>
      <c r="B3" s="176"/>
      <c r="C3" s="176"/>
      <c r="D3" s="176"/>
      <c r="E3" s="176"/>
      <c r="F3" s="390"/>
      <c r="G3" s="168"/>
      <c r="H3" s="179"/>
      <c r="I3" s="179"/>
      <c r="J3" s="179"/>
      <c r="K3" s="391"/>
      <c r="L3" s="392"/>
    </row>
    <row r="4" spans="1:12" ht="13.5" thickBot="1">
      <c r="A4" s="253" t="s">
        <v>7</v>
      </c>
      <c r="B4" s="648">
        <f>Deckblatt!E16</f>
        <v>2006</v>
      </c>
      <c r="C4" s="254"/>
      <c r="D4" s="254"/>
      <c r="E4" s="254"/>
      <c r="F4" s="373" t="s">
        <v>6</v>
      </c>
      <c r="G4" s="254"/>
      <c r="H4" s="696"/>
      <c r="I4" s="675"/>
      <c r="J4" s="675"/>
      <c r="K4" s="676"/>
      <c r="L4" s="393"/>
    </row>
    <row r="5" spans="1:12" ht="18.75" customHeight="1">
      <c r="A5" s="376"/>
      <c r="B5" s="198"/>
      <c r="C5" s="409" t="s">
        <v>183</v>
      </c>
      <c r="D5" s="397" t="s">
        <v>184</v>
      </c>
      <c r="E5" s="396" t="s">
        <v>185</v>
      </c>
      <c r="F5" s="191" t="s">
        <v>186</v>
      </c>
      <c r="G5" s="193" t="s">
        <v>187</v>
      </c>
      <c r="H5" s="398"/>
      <c r="I5" s="399" t="s">
        <v>188</v>
      </c>
      <c r="J5" s="400" t="s">
        <v>68</v>
      </c>
      <c r="K5" s="399" t="s">
        <v>68</v>
      </c>
      <c r="L5" s="401" t="s">
        <v>23</v>
      </c>
    </row>
    <row r="6" spans="1:12" ht="18.75" customHeight="1">
      <c r="A6" s="207"/>
      <c r="B6" s="211"/>
      <c r="C6" s="379"/>
      <c r="D6" s="402" t="s">
        <v>2</v>
      </c>
      <c r="E6" s="379" t="s">
        <v>189</v>
      </c>
      <c r="F6" s="200" t="s">
        <v>189</v>
      </c>
      <c r="G6" s="381" t="s">
        <v>101</v>
      </c>
      <c r="H6" s="403" t="s">
        <v>110</v>
      </c>
      <c r="I6" s="381"/>
      <c r="J6" s="257"/>
      <c r="K6" s="381" t="s">
        <v>26</v>
      </c>
      <c r="L6" s="203"/>
    </row>
    <row r="7" spans="1:12" ht="18.75" customHeight="1">
      <c r="A7" s="185"/>
      <c r="B7" s="188"/>
      <c r="C7" s="379" t="s">
        <v>229</v>
      </c>
      <c r="D7" s="404" t="s">
        <v>229</v>
      </c>
      <c r="E7" s="379" t="s">
        <v>229</v>
      </c>
      <c r="F7" s="200" t="s">
        <v>229</v>
      </c>
      <c r="G7" s="381" t="s">
        <v>229</v>
      </c>
      <c r="H7" s="381" t="s">
        <v>229</v>
      </c>
      <c r="I7" s="381" t="s">
        <v>229</v>
      </c>
      <c r="J7" s="257" t="s">
        <v>229</v>
      </c>
      <c r="K7" s="381" t="s">
        <v>229</v>
      </c>
      <c r="L7" s="203" t="s">
        <v>29</v>
      </c>
    </row>
    <row r="8" spans="1:12" ht="18.75" customHeight="1" thickBot="1">
      <c r="A8" s="229" t="s">
        <v>30</v>
      </c>
      <c r="B8" s="361" t="s">
        <v>31</v>
      </c>
      <c r="C8" s="233"/>
      <c r="D8" s="233"/>
      <c r="E8" s="233"/>
      <c r="F8" s="231"/>
      <c r="G8" s="233"/>
      <c r="H8" s="341"/>
      <c r="I8" s="233"/>
      <c r="J8" s="232"/>
      <c r="K8" s="233"/>
      <c r="L8" s="234"/>
    </row>
    <row r="9" spans="1:12" ht="18.75" customHeight="1">
      <c r="A9" s="343">
        <v>1</v>
      </c>
      <c r="B9" s="496" t="s">
        <v>32</v>
      </c>
      <c r="C9" s="548" t="str">
        <f>IF('Summe Energiebez.'!C9=0,"-",'Summe Kosten'!C9/'Summe Energiebez.'!C9)</f>
        <v>-</v>
      </c>
      <c r="D9" s="543" t="str">
        <f>IF('Summe Energiebez.'!D9=0,"-",'Summe Kosten'!D9/'Summe Energiebez.'!D9)</f>
        <v>-</v>
      </c>
      <c r="E9" s="544" t="str">
        <f>IF('Summe Energiebez.'!E9=0,"-",'Summe Kosten'!E9/'Summe Energiebez.'!E9)</f>
        <v>-</v>
      </c>
      <c r="F9" s="552" t="str">
        <f>IF('Summe Energiebez.'!F9=0,"-",'Summe Kosten'!F9/'Summe Energiebez.'!F9)</f>
        <v>-</v>
      </c>
      <c r="G9" s="542" t="str">
        <f>IF('Summe Energiebez.'!G9=0,"-",'Summe Kosten'!G9/'Summe Energiebez.'!G9)</f>
        <v>-</v>
      </c>
      <c r="H9" s="543" t="str">
        <f>IF('Summe Energiebez.'!H9=0,"-",'Summe Kosten'!H9/'Summe Energiebez.'!H9)</f>
        <v>-</v>
      </c>
      <c r="I9" s="544" t="str">
        <f>IF('Summe Energiebez.'!I9=0,"-",'Summe Kosten'!I9/'Summe Energiebez.'!I9)</f>
        <v>-</v>
      </c>
      <c r="J9" s="542" t="str">
        <f>IF('Summe Energiebez.'!J9=0,"-",'Summe Kosten'!J9/'Summe Energiebez.'!J9)</f>
        <v>-</v>
      </c>
      <c r="K9" s="543" t="str">
        <f>IF('Summe Energiebez.'!K9=0,"-",'Summe Kosten'!K9/'Summe Energiebez.'!K9)</f>
        <v>-</v>
      </c>
      <c r="L9" s="346">
        <f>IF('Summe Energiebez.'!K9=0,"",((J9-K9)/K9)*100)</f>
      </c>
    </row>
    <row r="10" spans="1:12" ht="18.75" customHeight="1">
      <c r="A10" s="235">
        <v>2</v>
      </c>
      <c r="B10" s="365" t="s">
        <v>33</v>
      </c>
      <c r="C10" s="549" t="str">
        <f>IF('Summe Energiebez.'!C10=0,"-",'Summe Kosten'!C10/'Summe Energiebez.'!C10)</f>
        <v>-</v>
      </c>
      <c r="D10" s="456" t="str">
        <f>IF('Summe Energiebez.'!D10=0,"-",'Summe Kosten'!D10/'Summe Energiebez.'!D10)</f>
        <v>-</v>
      </c>
      <c r="E10" s="545" t="str">
        <f>IF('Summe Energiebez.'!E10=0,"-",'Summe Kosten'!E10/'Summe Energiebez.'!E10)</f>
        <v>-</v>
      </c>
      <c r="F10" s="457" t="str">
        <f>IF('Summe Energiebez.'!F10=0,"-",'Summe Kosten'!F10/'Summe Energiebez.'!F10)</f>
        <v>-</v>
      </c>
      <c r="G10" s="458" t="str">
        <f>IF('Summe Energiebez.'!G10=0,"-",'Summe Kosten'!G10/'Summe Energiebez.'!G10)</f>
        <v>-</v>
      </c>
      <c r="H10" s="456" t="str">
        <f>IF('Summe Energiebez.'!H10=0,"-",'Summe Kosten'!H10/'Summe Energiebez.'!H10)</f>
        <v>-</v>
      </c>
      <c r="I10" s="545" t="str">
        <f>IF('Summe Energiebez.'!I10=0,"-",'Summe Kosten'!I10/'Summe Energiebez.'!I10)</f>
        <v>-</v>
      </c>
      <c r="J10" s="458" t="str">
        <f>IF('Summe Energiebez.'!J10=0,"-",'Summe Kosten'!J10/'Summe Energiebez.'!J10)</f>
        <v>-</v>
      </c>
      <c r="K10" s="456" t="str">
        <f>IF('Summe Energiebez.'!K10=0,"-",'Summe Kosten'!K10/'Summe Energiebez.'!K10)</f>
        <v>-</v>
      </c>
      <c r="L10" s="239">
        <f>IF('Summe Energiebez.'!K10=0,"",((J10-K10)/K10)*100)</f>
      </c>
    </row>
    <row r="11" spans="1:12" ht="18.75" customHeight="1" thickBot="1">
      <c r="A11" s="240">
        <v>3</v>
      </c>
      <c r="B11" s="367" t="s">
        <v>34</v>
      </c>
      <c r="C11" s="550" t="str">
        <f>IF('Summe Energiebez.'!C11=0,"-",'Summe Kosten'!C11/'Summe Energiebez.'!C11)</f>
        <v>-</v>
      </c>
      <c r="D11" s="459" t="str">
        <f>IF('Summe Energiebez.'!D11=0,"-",'Summe Kosten'!D11/'Summe Energiebez.'!D11)</f>
        <v>-</v>
      </c>
      <c r="E11" s="546" t="str">
        <f>IF('Summe Energiebez.'!E11=0,"-",'Summe Kosten'!E11/'Summe Energiebez.'!E11)</f>
        <v>-</v>
      </c>
      <c r="F11" s="460" t="str">
        <f>IF('Summe Energiebez.'!F11=0,"-",'Summe Kosten'!F11/'Summe Energiebez.'!F11)</f>
        <v>-</v>
      </c>
      <c r="G11" s="461" t="str">
        <f>IF('Summe Energiebez.'!G11=0,"-",'Summe Kosten'!G11/'Summe Energiebez.'!G11)</f>
        <v>-</v>
      </c>
      <c r="H11" s="459" t="str">
        <f>IF('Summe Energiebez.'!H11=0,"-",'Summe Kosten'!H11/'Summe Energiebez.'!H11)</f>
        <v>-</v>
      </c>
      <c r="I11" s="546" t="str">
        <f>IF('Summe Energiebez.'!I11=0,"-",'Summe Kosten'!I11/'Summe Energiebez.'!I11)</f>
        <v>-</v>
      </c>
      <c r="J11" s="461" t="str">
        <f>IF('Summe Energiebez.'!J11=0,"-",'Summe Kosten'!J11/'Summe Energiebez.'!J11)</f>
        <v>-</v>
      </c>
      <c r="K11" s="459" t="str">
        <f>IF('Summe Energiebez.'!K11=0,"-",'Summe Kosten'!K11/'Summe Energiebez.'!K11)</f>
        <v>-</v>
      </c>
      <c r="L11" s="244">
        <f>IF('Summe Energiebez.'!K11=0,"",((J11-K11)/K11)*100)</f>
      </c>
    </row>
    <row r="12" spans="1:12" ht="18.75" customHeight="1" thickBot="1" thickTop="1">
      <c r="A12" s="240">
        <v>4</v>
      </c>
      <c r="B12" s="369" t="s">
        <v>35</v>
      </c>
      <c r="C12" s="550" t="str">
        <f>IF('Summe Energiebez.'!C12=0,"-",'Summe Kosten'!C12/'Summe Energiebez.'!C12)</f>
        <v>-</v>
      </c>
      <c r="D12" s="459" t="str">
        <f>IF('Summe Energiebez.'!D12=0,"-",'Summe Kosten'!D12/'Summe Energiebez.'!D12)</f>
        <v>-</v>
      </c>
      <c r="E12" s="546" t="str">
        <f>IF('Summe Energiebez.'!E12=0,"-",'Summe Kosten'!E12/'Summe Energiebez.'!E12)</f>
        <v>-</v>
      </c>
      <c r="F12" s="460" t="str">
        <f>IF('Summe Energiebez.'!F12=0,"-",'Summe Kosten'!F12/'Summe Energiebez.'!F12)</f>
        <v>-</v>
      </c>
      <c r="G12" s="461" t="str">
        <f>IF('Summe Energiebez.'!G12=0,"-",'Summe Kosten'!G12/'Summe Energiebez.'!G12)</f>
        <v>-</v>
      </c>
      <c r="H12" s="459" t="str">
        <f>IF('Summe Energiebez.'!H12=0,"-",'Summe Kosten'!H12/'Summe Energiebez.'!H12)</f>
        <v>-</v>
      </c>
      <c r="I12" s="546" t="str">
        <f>IF('Summe Energiebez.'!I12=0,"-",'Summe Kosten'!I12/'Summe Energiebez.'!I12)</f>
        <v>-</v>
      </c>
      <c r="J12" s="461" t="str">
        <f>IF('Summe Energiebez.'!J12=0,"-",'Summe Kosten'!J12/'Summe Energiebez.'!J12)</f>
        <v>-</v>
      </c>
      <c r="K12" s="459" t="str">
        <f>IF('Summe Energiebez.'!K12=0,"-",'Summe Kosten'!K12/'Summe Energiebez.'!K12)</f>
        <v>-</v>
      </c>
      <c r="L12" s="244">
        <f>IF('Summe Energiebez.'!K12=0,"",((J12-K12)/K12)*100)</f>
      </c>
    </row>
    <row r="13" spans="1:12" ht="18.75" customHeight="1" thickTop="1">
      <c r="A13" s="235">
        <v>5</v>
      </c>
      <c r="B13" s="365" t="s">
        <v>36</v>
      </c>
      <c r="C13" s="549" t="str">
        <f>IF('Summe Energiebez.'!C13=0,"-",'Summe Kosten'!C13/'Summe Energiebez.'!C13)</f>
        <v>-</v>
      </c>
      <c r="D13" s="456" t="str">
        <f>IF('Summe Energiebez.'!D13=0,"-",'Summe Kosten'!D13/'Summe Energiebez.'!D13)</f>
        <v>-</v>
      </c>
      <c r="E13" s="545" t="str">
        <f>IF('Summe Energiebez.'!E13=0,"-",'Summe Kosten'!E13/'Summe Energiebez.'!E13)</f>
        <v>-</v>
      </c>
      <c r="F13" s="457" t="str">
        <f>IF('Summe Energiebez.'!F13=0,"-",'Summe Kosten'!F13/'Summe Energiebez.'!F13)</f>
        <v>-</v>
      </c>
      <c r="G13" s="458" t="str">
        <f>IF('Summe Energiebez.'!G13=0,"-",'Summe Kosten'!G13/'Summe Energiebez.'!G13)</f>
        <v>-</v>
      </c>
      <c r="H13" s="456" t="str">
        <f>IF('Summe Energiebez.'!H13=0,"-",'Summe Kosten'!H13/'Summe Energiebez.'!H13)</f>
        <v>-</v>
      </c>
      <c r="I13" s="545" t="str">
        <f>IF('Summe Energiebez.'!I13=0,"-",'Summe Kosten'!I13/'Summe Energiebez.'!I13)</f>
        <v>-</v>
      </c>
      <c r="J13" s="458" t="str">
        <f>IF('Summe Energiebez.'!J13=0,"-",'Summe Kosten'!J13/'Summe Energiebez.'!J13)</f>
        <v>-</v>
      </c>
      <c r="K13" s="456" t="str">
        <f>IF('Summe Energiebez.'!K13=0,"-",'Summe Kosten'!K13/'Summe Energiebez.'!K13)</f>
        <v>-</v>
      </c>
      <c r="L13" s="239">
        <f>IF('Summe Energiebez.'!K13=0,"",((J13-K13)/K13)*100)</f>
      </c>
    </row>
    <row r="14" spans="1:12" ht="18.75" customHeight="1">
      <c r="A14" s="235">
        <v>6</v>
      </c>
      <c r="B14" s="365" t="s">
        <v>37</v>
      </c>
      <c r="C14" s="549" t="str">
        <f>IF('Summe Energiebez.'!C14=0,"-",'Summe Kosten'!C14/'Summe Energiebez.'!C14)</f>
        <v>-</v>
      </c>
      <c r="D14" s="456" t="str">
        <f>IF('Summe Energiebez.'!D14=0,"-",'Summe Kosten'!D14/'Summe Energiebez.'!D14)</f>
        <v>-</v>
      </c>
      <c r="E14" s="545" t="str">
        <f>IF('Summe Energiebez.'!E14=0,"-",'Summe Kosten'!E14/'Summe Energiebez.'!E14)</f>
        <v>-</v>
      </c>
      <c r="F14" s="457" t="str">
        <f>IF('Summe Energiebez.'!F14=0,"-",'Summe Kosten'!F14/'Summe Energiebez.'!F14)</f>
        <v>-</v>
      </c>
      <c r="G14" s="458" t="str">
        <f>IF('Summe Energiebez.'!G14=0,"-",'Summe Kosten'!G14/'Summe Energiebez.'!G14)</f>
        <v>-</v>
      </c>
      <c r="H14" s="456" t="str">
        <f>IF('Summe Energiebez.'!H14=0,"-",'Summe Kosten'!H14/'Summe Energiebez.'!H14)</f>
        <v>-</v>
      </c>
      <c r="I14" s="545" t="str">
        <f>IF('Summe Energiebez.'!I14=0,"-",'Summe Kosten'!I14/'Summe Energiebez.'!I14)</f>
        <v>-</v>
      </c>
      <c r="J14" s="458" t="str">
        <f>IF('Summe Energiebez.'!J14=0,"-",'Summe Kosten'!J14/'Summe Energiebez.'!J14)</f>
        <v>-</v>
      </c>
      <c r="K14" s="456" t="str">
        <f>IF('Summe Energiebez.'!K14=0,"-",'Summe Kosten'!K14/'Summe Energiebez.'!K14)</f>
        <v>-</v>
      </c>
      <c r="L14" s="239">
        <f>IF('Summe Energiebez.'!K14=0,"",((J14-K14)/K14)*100)</f>
      </c>
    </row>
    <row r="15" spans="1:12" ht="18.75" customHeight="1" thickBot="1">
      <c r="A15" s="240">
        <v>7</v>
      </c>
      <c r="B15" s="367" t="s">
        <v>38</v>
      </c>
      <c r="C15" s="550" t="str">
        <f>IF('Summe Energiebez.'!C15=0,"-",'Summe Kosten'!C15/'Summe Energiebez.'!C15)</f>
        <v>-</v>
      </c>
      <c r="D15" s="459" t="str">
        <f>IF('Summe Energiebez.'!D15=0,"-",'Summe Kosten'!D15/'Summe Energiebez.'!D15)</f>
        <v>-</v>
      </c>
      <c r="E15" s="546" t="str">
        <f>IF('Summe Energiebez.'!E15=0,"-",'Summe Kosten'!E15/'Summe Energiebez.'!E15)</f>
        <v>-</v>
      </c>
      <c r="F15" s="460" t="str">
        <f>IF('Summe Energiebez.'!F15=0,"-",'Summe Kosten'!F15/'Summe Energiebez.'!F15)</f>
        <v>-</v>
      </c>
      <c r="G15" s="461" t="str">
        <f>IF('Summe Energiebez.'!G15=0,"-",'Summe Kosten'!G15/'Summe Energiebez.'!G15)</f>
        <v>-</v>
      </c>
      <c r="H15" s="459" t="str">
        <f>IF('Summe Energiebez.'!H15=0,"-",'Summe Kosten'!H15/'Summe Energiebez.'!H15)</f>
        <v>-</v>
      </c>
      <c r="I15" s="546" t="str">
        <f>IF('Summe Energiebez.'!I15=0,"-",'Summe Kosten'!I15/'Summe Energiebez.'!I15)</f>
        <v>-</v>
      </c>
      <c r="J15" s="461" t="str">
        <f>IF('Summe Energiebez.'!J15=0,"-",'Summe Kosten'!J15/'Summe Energiebez.'!J15)</f>
        <v>-</v>
      </c>
      <c r="K15" s="459" t="str">
        <f>IF('Summe Energiebez.'!K15=0,"-",'Summe Kosten'!K15/'Summe Energiebez.'!K15)</f>
        <v>-</v>
      </c>
      <c r="L15" s="244">
        <f>IF('Summe Energiebez.'!K15=0,"",((J15-K15)/K15)*100)</f>
      </c>
    </row>
    <row r="16" spans="1:12" ht="18.75" customHeight="1" thickBot="1" thickTop="1">
      <c r="A16" s="240">
        <v>8</v>
      </c>
      <c r="B16" s="369" t="s">
        <v>39</v>
      </c>
      <c r="C16" s="550" t="str">
        <f>IF('Summe Energiebez.'!C16=0,"-",'Summe Kosten'!C16/'Summe Energiebez.'!C16)</f>
        <v>-</v>
      </c>
      <c r="D16" s="459" t="str">
        <f>IF('Summe Energiebez.'!D16=0,"-",'Summe Kosten'!D16/'Summe Energiebez.'!D16)</f>
        <v>-</v>
      </c>
      <c r="E16" s="546" t="str">
        <f>IF('Summe Energiebez.'!E16=0,"-",'Summe Kosten'!E16/'Summe Energiebez.'!E16)</f>
        <v>-</v>
      </c>
      <c r="F16" s="460" t="str">
        <f>IF('Summe Energiebez.'!F16=0,"-",'Summe Kosten'!F16/'Summe Energiebez.'!F16)</f>
        <v>-</v>
      </c>
      <c r="G16" s="461" t="str">
        <f>IF('Summe Energiebez.'!G16=0,"-",'Summe Kosten'!G16/'Summe Energiebez.'!G16)</f>
        <v>-</v>
      </c>
      <c r="H16" s="459" t="str">
        <f>IF('Summe Energiebez.'!H16=0,"-",'Summe Kosten'!H16/'Summe Energiebez.'!H16)</f>
        <v>-</v>
      </c>
      <c r="I16" s="546" t="str">
        <f>IF('Summe Energiebez.'!I16=0,"-",'Summe Kosten'!I16/'Summe Energiebez.'!I16)</f>
        <v>-</v>
      </c>
      <c r="J16" s="461" t="str">
        <f>IF('Summe Energiebez.'!J16=0,"-",'Summe Kosten'!J16/'Summe Energiebez.'!J16)</f>
        <v>-</v>
      </c>
      <c r="K16" s="459" t="str">
        <f>IF('Summe Energiebez.'!K16=0,"-",'Summe Kosten'!K16/'Summe Energiebez.'!K16)</f>
        <v>-</v>
      </c>
      <c r="L16" s="244">
        <f>IF('Summe Energiebez.'!K16=0,"",((J16-K16)/K16)*100)</f>
      </c>
    </row>
    <row r="17" spans="1:12" ht="18.75" customHeight="1" thickTop="1">
      <c r="A17" s="235">
        <v>9</v>
      </c>
      <c r="B17" s="365" t="s">
        <v>40</v>
      </c>
      <c r="C17" s="549" t="str">
        <f>IF('Summe Energiebez.'!C17=0,"-",'Summe Kosten'!C17/'Summe Energiebez.'!C17)</f>
        <v>-</v>
      </c>
      <c r="D17" s="456" t="str">
        <f>IF('Summe Energiebez.'!D17=0,"-",'Summe Kosten'!D17/'Summe Energiebez.'!D17)</f>
        <v>-</v>
      </c>
      <c r="E17" s="545" t="str">
        <f>IF('Summe Energiebez.'!E17=0,"-",'Summe Kosten'!E17/'Summe Energiebez.'!E17)</f>
        <v>-</v>
      </c>
      <c r="F17" s="457" t="str">
        <f>IF('Summe Energiebez.'!F17=0,"-",'Summe Kosten'!F17/'Summe Energiebez.'!F17)</f>
        <v>-</v>
      </c>
      <c r="G17" s="458" t="str">
        <f>IF('Summe Energiebez.'!G17=0,"-",'Summe Kosten'!G17/'Summe Energiebez.'!G17)</f>
        <v>-</v>
      </c>
      <c r="H17" s="456" t="str">
        <f>IF('Summe Energiebez.'!H17=0,"-",'Summe Kosten'!H17/'Summe Energiebez.'!H17)</f>
        <v>-</v>
      </c>
      <c r="I17" s="545" t="str">
        <f>IF('Summe Energiebez.'!I17=0,"-",'Summe Kosten'!I17/'Summe Energiebez.'!I17)</f>
        <v>-</v>
      </c>
      <c r="J17" s="458" t="str">
        <f>IF('Summe Energiebez.'!J17=0,"-",'Summe Kosten'!J17/'Summe Energiebez.'!J17)</f>
        <v>-</v>
      </c>
      <c r="K17" s="456" t="str">
        <f>IF('Summe Energiebez.'!K17=0,"-",'Summe Kosten'!K17/'Summe Energiebez.'!K17)</f>
        <v>-</v>
      </c>
      <c r="L17" s="239">
        <f>IF('Summe Energiebez.'!K17=0,"",((J17-K17)/K17)*100)</f>
      </c>
    </row>
    <row r="18" spans="1:12" ht="18.75" customHeight="1">
      <c r="A18" s="235">
        <v>10</v>
      </c>
      <c r="B18" s="365" t="s">
        <v>41</v>
      </c>
      <c r="C18" s="549" t="str">
        <f>IF('Summe Energiebez.'!C18=0,"-",'Summe Kosten'!C18/'Summe Energiebez.'!C18)</f>
        <v>-</v>
      </c>
      <c r="D18" s="456" t="str">
        <f>IF('Summe Energiebez.'!D18=0,"-",'Summe Kosten'!D18/'Summe Energiebez.'!D18)</f>
        <v>-</v>
      </c>
      <c r="E18" s="545" t="str">
        <f>IF('Summe Energiebez.'!E18=0,"-",'Summe Kosten'!E18/'Summe Energiebez.'!E18)</f>
        <v>-</v>
      </c>
      <c r="F18" s="457" t="str">
        <f>IF('Summe Energiebez.'!F18=0,"-",'Summe Kosten'!F18/'Summe Energiebez.'!F18)</f>
        <v>-</v>
      </c>
      <c r="G18" s="458" t="str">
        <f>IF('Summe Energiebez.'!G18=0,"-",'Summe Kosten'!G18/'Summe Energiebez.'!G18)</f>
        <v>-</v>
      </c>
      <c r="H18" s="456" t="str">
        <f>IF('Summe Energiebez.'!H18=0,"-",'Summe Kosten'!H18/'Summe Energiebez.'!H18)</f>
        <v>-</v>
      </c>
      <c r="I18" s="545" t="str">
        <f>IF('Summe Energiebez.'!I18=0,"-",'Summe Kosten'!I18/'Summe Energiebez.'!I18)</f>
        <v>-</v>
      </c>
      <c r="J18" s="458" t="str">
        <f>IF('Summe Energiebez.'!J18=0,"-",'Summe Kosten'!J18/'Summe Energiebez.'!J18)</f>
        <v>-</v>
      </c>
      <c r="K18" s="456" t="str">
        <f>IF('Summe Energiebez.'!K18=0,"-",'Summe Kosten'!K18/'Summe Energiebez.'!K18)</f>
        <v>-</v>
      </c>
      <c r="L18" s="239">
        <f>IF('Summe Energiebez.'!K18=0,"",((J18-K18)/K18)*100)</f>
      </c>
    </row>
    <row r="19" spans="1:12" ht="18.75" customHeight="1" thickBot="1">
      <c r="A19" s="240">
        <v>11</v>
      </c>
      <c r="B19" s="367" t="s">
        <v>42</v>
      </c>
      <c r="C19" s="550" t="str">
        <f>IF('Summe Energiebez.'!C19=0,"-",'Summe Kosten'!C19/'Summe Energiebez.'!C19)</f>
        <v>-</v>
      </c>
      <c r="D19" s="459" t="str">
        <f>IF('Summe Energiebez.'!D19=0,"-",'Summe Kosten'!D19/'Summe Energiebez.'!D19)</f>
        <v>-</v>
      </c>
      <c r="E19" s="546" t="str">
        <f>IF('Summe Energiebez.'!E19=0,"-",'Summe Kosten'!E19/'Summe Energiebez.'!E19)</f>
        <v>-</v>
      </c>
      <c r="F19" s="460" t="str">
        <f>IF('Summe Energiebez.'!F19=0,"-",'Summe Kosten'!F19/'Summe Energiebez.'!F19)</f>
        <v>-</v>
      </c>
      <c r="G19" s="461" t="str">
        <f>IF('Summe Energiebez.'!G19=0,"-",'Summe Kosten'!G19/'Summe Energiebez.'!G19)</f>
        <v>-</v>
      </c>
      <c r="H19" s="459" t="str">
        <f>IF('Summe Energiebez.'!H19=0,"-",'Summe Kosten'!H19/'Summe Energiebez.'!H19)</f>
        <v>-</v>
      </c>
      <c r="I19" s="546" t="str">
        <f>IF('Summe Energiebez.'!I19=0,"-",'Summe Kosten'!I19/'Summe Energiebez.'!I19)</f>
        <v>-</v>
      </c>
      <c r="J19" s="461" t="str">
        <f>IF('Summe Energiebez.'!J19=0,"-",'Summe Kosten'!J19/'Summe Energiebez.'!J19)</f>
        <v>-</v>
      </c>
      <c r="K19" s="459" t="str">
        <f>IF('Summe Energiebez.'!K19=0,"-",'Summe Kosten'!K19/'Summe Energiebez.'!K19)</f>
        <v>-</v>
      </c>
      <c r="L19" s="244">
        <f>IF('Summe Energiebez.'!K19=0,"",((J19-K19)/K19)*100)</f>
      </c>
    </row>
    <row r="20" spans="1:12" ht="18.75" customHeight="1" thickBot="1" thickTop="1">
      <c r="A20" s="240">
        <v>12</v>
      </c>
      <c r="B20" s="369" t="s">
        <v>43</v>
      </c>
      <c r="C20" s="550" t="str">
        <f>IF('Summe Energiebez.'!C20=0,"-",'Summe Kosten'!C20/'Summe Energiebez.'!C20)</f>
        <v>-</v>
      </c>
      <c r="D20" s="459" t="str">
        <f>IF('Summe Energiebez.'!D20=0,"-",'Summe Kosten'!D20/'Summe Energiebez.'!D20)</f>
        <v>-</v>
      </c>
      <c r="E20" s="546" t="str">
        <f>IF('Summe Energiebez.'!E20=0,"-",'Summe Kosten'!E20/'Summe Energiebez.'!E20)</f>
        <v>-</v>
      </c>
      <c r="F20" s="460" t="str">
        <f>IF('Summe Energiebez.'!F20=0,"-",'Summe Kosten'!F20/'Summe Energiebez.'!F20)</f>
        <v>-</v>
      </c>
      <c r="G20" s="461" t="str">
        <f>IF('Summe Energiebez.'!G20=0,"-",'Summe Kosten'!G20/'Summe Energiebez.'!G20)</f>
        <v>-</v>
      </c>
      <c r="H20" s="459" t="str">
        <f>IF('Summe Energiebez.'!H20=0,"-",'Summe Kosten'!H20/'Summe Energiebez.'!H20)</f>
        <v>-</v>
      </c>
      <c r="I20" s="546" t="str">
        <f>IF('Summe Energiebez.'!I20=0,"-",'Summe Kosten'!I20/'Summe Energiebez.'!I20)</f>
        <v>-</v>
      </c>
      <c r="J20" s="461" t="str">
        <f>IF('Summe Energiebez.'!J20=0,"-",'Summe Kosten'!J20/'Summe Energiebez.'!J20)</f>
        <v>-</v>
      </c>
      <c r="K20" s="459" t="str">
        <f>IF('Summe Energiebez.'!K20=0,"-",'Summe Kosten'!K20/'Summe Energiebez.'!K20)</f>
        <v>-</v>
      </c>
      <c r="L20" s="244">
        <f>IF('Summe Energiebez.'!K20=0,"",((J20-K20)/K20)*100)</f>
      </c>
    </row>
    <row r="21" spans="1:12" ht="18.75" customHeight="1" thickTop="1">
      <c r="A21" s="235">
        <v>13</v>
      </c>
      <c r="B21" s="365" t="s">
        <v>44</v>
      </c>
      <c r="C21" s="549" t="str">
        <f>IF('Summe Energiebez.'!C21=0,"-",'Summe Kosten'!C21/'Summe Energiebez.'!C21)</f>
        <v>-</v>
      </c>
      <c r="D21" s="456" t="str">
        <f>IF('Summe Energiebez.'!D21=0,"-",'Summe Kosten'!D21/'Summe Energiebez.'!D21)</f>
        <v>-</v>
      </c>
      <c r="E21" s="545" t="str">
        <f>IF('Summe Energiebez.'!E21=0,"-",'Summe Kosten'!E21/'Summe Energiebez.'!E21)</f>
        <v>-</v>
      </c>
      <c r="F21" s="457" t="str">
        <f>IF('Summe Energiebez.'!F21=0,"-",'Summe Kosten'!F21/'Summe Energiebez.'!F21)</f>
        <v>-</v>
      </c>
      <c r="G21" s="458" t="str">
        <f>IF('Summe Energiebez.'!G21=0,"-",'Summe Kosten'!G21/'Summe Energiebez.'!G21)</f>
        <v>-</v>
      </c>
      <c r="H21" s="456" t="str">
        <f>IF('Summe Energiebez.'!H21=0,"-",'Summe Kosten'!H21/'Summe Energiebez.'!H21)</f>
        <v>-</v>
      </c>
      <c r="I21" s="545" t="str">
        <f>IF('Summe Energiebez.'!I21=0,"-",'Summe Kosten'!I21/'Summe Energiebez.'!I21)</f>
        <v>-</v>
      </c>
      <c r="J21" s="458" t="str">
        <f>IF('Summe Energiebez.'!J21=0,"-",'Summe Kosten'!J21/'Summe Energiebez.'!J21)</f>
        <v>-</v>
      </c>
      <c r="K21" s="456" t="str">
        <f>IF('Summe Energiebez.'!K21=0,"-",'Summe Kosten'!K21/'Summe Energiebez.'!K21)</f>
        <v>-</v>
      </c>
      <c r="L21" s="239">
        <f>IF('Summe Energiebez.'!K21=0,"",((J21-K21)/K21)*100)</f>
      </c>
    </row>
    <row r="22" spans="1:12" ht="18.75" customHeight="1">
      <c r="A22" s="235">
        <v>14</v>
      </c>
      <c r="B22" s="365" t="s">
        <v>45</v>
      </c>
      <c r="C22" s="549" t="str">
        <f>IF('Summe Energiebez.'!C22=0,"-",'Summe Kosten'!C22/'Summe Energiebez.'!C22)</f>
        <v>-</v>
      </c>
      <c r="D22" s="456" t="str">
        <f>IF('Summe Energiebez.'!D22=0,"-",'Summe Kosten'!D22/'Summe Energiebez.'!D22)</f>
        <v>-</v>
      </c>
      <c r="E22" s="545" t="str">
        <f>IF('Summe Energiebez.'!E22=0,"-",'Summe Kosten'!E22/'Summe Energiebez.'!E22)</f>
        <v>-</v>
      </c>
      <c r="F22" s="457" t="str">
        <f>IF('Summe Energiebez.'!F22=0,"-",'Summe Kosten'!F22/'Summe Energiebez.'!F22)</f>
        <v>-</v>
      </c>
      <c r="G22" s="458" t="str">
        <f>IF('Summe Energiebez.'!G22=0,"-",'Summe Kosten'!G22/'Summe Energiebez.'!G22)</f>
        <v>-</v>
      </c>
      <c r="H22" s="456" t="str">
        <f>IF('Summe Energiebez.'!H22=0,"-",'Summe Kosten'!H22/'Summe Energiebez.'!H22)</f>
        <v>-</v>
      </c>
      <c r="I22" s="545" t="str">
        <f>IF('Summe Energiebez.'!I22=0,"-",'Summe Kosten'!I22/'Summe Energiebez.'!I22)</f>
        <v>-</v>
      </c>
      <c r="J22" s="458" t="str">
        <f>IF('Summe Energiebez.'!J22=0,"-",'Summe Kosten'!J22/'Summe Energiebez.'!J22)</f>
        <v>-</v>
      </c>
      <c r="K22" s="456" t="str">
        <f>IF('Summe Energiebez.'!K22=0,"-",'Summe Kosten'!K22/'Summe Energiebez.'!K22)</f>
        <v>-</v>
      </c>
      <c r="L22" s="239">
        <f>IF('Summe Energiebez.'!K22=0,"",((J22-K22)/K22)*100)</f>
      </c>
    </row>
    <row r="23" spans="1:12" ht="18.75" customHeight="1" thickBot="1">
      <c r="A23" s="240">
        <v>15</v>
      </c>
      <c r="B23" s="367" t="s">
        <v>46</v>
      </c>
      <c r="C23" s="550" t="str">
        <f>IF('Summe Energiebez.'!C23=0,"-",'Summe Kosten'!C23/'Summe Energiebez.'!C23)</f>
        <v>-</v>
      </c>
      <c r="D23" s="459" t="str">
        <f>IF('Summe Energiebez.'!D23=0,"-",'Summe Kosten'!D23/'Summe Energiebez.'!D23)</f>
        <v>-</v>
      </c>
      <c r="E23" s="546" t="str">
        <f>IF('Summe Energiebez.'!E23=0,"-",'Summe Kosten'!E23/'Summe Energiebez.'!E23)</f>
        <v>-</v>
      </c>
      <c r="F23" s="460" t="str">
        <f>IF('Summe Energiebez.'!F23=0,"-",'Summe Kosten'!F23/'Summe Energiebez.'!F23)</f>
        <v>-</v>
      </c>
      <c r="G23" s="461" t="str">
        <f>IF('Summe Energiebez.'!G23=0,"-",'Summe Kosten'!G23/'Summe Energiebez.'!G23)</f>
        <v>-</v>
      </c>
      <c r="H23" s="459" t="str">
        <f>IF('Summe Energiebez.'!H23=0,"-",'Summe Kosten'!H23/'Summe Energiebez.'!H23)</f>
        <v>-</v>
      </c>
      <c r="I23" s="546" t="str">
        <f>IF('Summe Energiebez.'!I23=0,"-",'Summe Kosten'!I23/'Summe Energiebez.'!I23)</f>
        <v>-</v>
      </c>
      <c r="J23" s="461" t="str">
        <f>IF('Summe Energiebez.'!J23=0,"-",'Summe Kosten'!J23/'Summe Energiebez.'!J23)</f>
        <v>-</v>
      </c>
      <c r="K23" s="459" t="str">
        <f>IF('Summe Energiebez.'!K23=0,"-",'Summe Kosten'!K23/'Summe Energiebez.'!K23)</f>
        <v>-</v>
      </c>
      <c r="L23" s="244">
        <f>IF('Summe Energiebez.'!K23=0,"",((J23-K23)/K23)*100)</f>
      </c>
    </row>
    <row r="24" spans="1:12" ht="18.75" customHeight="1" thickBot="1" thickTop="1">
      <c r="A24" s="240">
        <v>16</v>
      </c>
      <c r="B24" s="369" t="s">
        <v>47</v>
      </c>
      <c r="C24" s="550" t="str">
        <f>IF('Summe Energiebez.'!C24=0,"-",'Summe Kosten'!C24/'Summe Energiebez.'!C24)</f>
        <v>-</v>
      </c>
      <c r="D24" s="459" t="str">
        <f>IF('Summe Energiebez.'!D24=0,"-",'Summe Kosten'!D24/'Summe Energiebez.'!D24)</f>
        <v>-</v>
      </c>
      <c r="E24" s="546" t="str">
        <f>IF('Summe Energiebez.'!E24=0,"-",'Summe Kosten'!E24/'Summe Energiebez.'!E24)</f>
        <v>-</v>
      </c>
      <c r="F24" s="460" t="str">
        <f>IF('Summe Energiebez.'!F24=0,"-",'Summe Kosten'!F24/'Summe Energiebez.'!F24)</f>
        <v>-</v>
      </c>
      <c r="G24" s="461" t="str">
        <f>IF('Summe Energiebez.'!G24=0,"-",'Summe Kosten'!G24/'Summe Energiebez.'!G24)</f>
        <v>-</v>
      </c>
      <c r="H24" s="459" t="str">
        <f>IF('Summe Energiebez.'!H24=0,"-",'Summe Kosten'!H24/'Summe Energiebez.'!H24)</f>
        <v>-</v>
      </c>
      <c r="I24" s="546" t="str">
        <f>IF('Summe Energiebez.'!I24=0,"-",'Summe Kosten'!I24/'Summe Energiebez.'!I24)</f>
        <v>-</v>
      </c>
      <c r="J24" s="461" t="str">
        <f>IF('Summe Energiebez.'!J24=0,"-",'Summe Kosten'!J24/'Summe Energiebez.'!J24)</f>
        <v>-</v>
      </c>
      <c r="K24" s="459" t="str">
        <f>IF('Summe Energiebez.'!K24=0,"-",'Summe Kosten'!K24/'Summe Energiebez.'!K24)</f>
        <v>-</v>
      </c>
      <c r="L24" s="244">
        <f>IF('Summe Energiebez.'!K24=0,"",((J24-K24)/K24)*100)</f>
      </c>
    </row>
    <row r="25" spans="1:13" ht="18.75" customHeight="1" thickTop="1">
      <c r="A25" s="235">
        <v>17</v>
      </c>
      <c r="B25" s="492" t="s">
        <v>48</v>
      </c>
      <c r="C25" s="549" t="str">
        <f>IF('Summe Energiebez.'!C25=0,"-",'Summe Kosten'!C25/'Summe Energiebez.'!C25)</f>
        <v>-</v>
      </c>
      <c r="D25" s="456" t="str">
        <f>IF('Summe Energiebez.'!D25=0,"-",'Summe Kosten'!D25/'Summe Energiebez.'!D25)</f>
        <v>-</v>
      </c>
      <c r="E25" s="545" t="str">
        <f>IF('Summe Energiebez.'!E25=0,"-",'Summe Kosten'!E25/'Summe Energiebez.'!E25)</f>
        <v>-</v>
      </c>
      <c r="F25" s="456" t="str">
        <f>IF('Summe Energiebez.'!F25=0,"-",'Summe Kosten'!F25/'Summe Energiebez.'!F25)</f>
        <v>-</v>
      </c>
      <c r="G25" s="458" t="str">
        <f>IF('Summe Energiebez.'!G25=0,"-",'Summe Kosten'!G25/'Summe Energiebez.'!G25)</f>
        <v>-</v>
      </c>
      <c r="H25" s="456" t="str">
        <f>IF('Summe Energiebez.'!H25=0,"-",'Summe Kosten'!H25/'Summe Energiebez.'!H25)</f>
        <v>-</v>
      </c>
      <c r="I25" s="545" t="str">
        <f>IF('Summe Energiebez.'!I25=0,"-",'Summe Kosten'!I25/'Summe Energiebez.'!I25)</f>
        <v>-</v>
      </c>
      <c r="J25" s="458" t="str">
        <f>IF('Summe Energiebez.'!J25=0,"-",'Summe Kosten'!J25/'Summe Energiebez.'!J25)</f>
        <v>-</v>
      </c>
      <c r="K25" s="456" t="str">
        <f>IF('Summe Energiebez.'!K25=0,"-",'Summe Kosten'!K25/'Summe Energiebez.'!K25)</f>
        <v>-</v>
      </c>
      <c r="L25" s="239">
        <f>IF('Summe Energiebez.'!K25=0,"",((J25-K25)/K25)*100)</f>
      </c>
      <c r="M25" s="252"/>
    </row>
    <row r="26" spans="1:13" ht="18.75" customHeight="1">
      <c r="A26" s="42">
        <v>18</v>
      </c>
      <c r="B26" s="477" t="s">
        <v>49</v>
      </c>
      <c r="C26" s="549" t="str">
        <f>IF('Summe Energiebez.'!C26=0,"-",'Summe Kosten'!C26/'Summe Energiebez.'!C26)</f>
        <v>-</v>
      </c>
      <c r="D26" s="456" t="str">
        <f>IF('Summe Energiebez.'!D26=0,"-",'Summe Kosten'!D26/'Summe Energiebez.'!D26)</f>
        <v>-</v>
      </c>
      <c r="E26" s="545" t="str">
        <f>IF('Summe Energiebez.'!E26=0,"-",'Summe Kosten'!E26/'Summe Energiebez.'!E26)</f>
        <v>-</v>
      </c>
      <c r="F26" s="456" t="str">
        <f>IF('Summe Energiebez.'!F26=0,"-",'Summe Kosten'!F26/'Summe Energiebez.'!F26)</f>
        <v>-</v>
      </c>
      <c r="G26" s="458" t="str">
        <f>IF('Summe Energiebez.'!G26=0,"-",'Summe Kosten'!G26/'Summe Energiebez.'!G26)</f>
        <v>-</v>
      </c>
      <c r="H26" s="456" t="str">
        <f>IF('Summe Energiebez.'!H26=0,"-",'Summe Kosten'!H26/'Summe Energiebez.'!H26)</f>
        <v>-</v>
      </c>
      <c r="I26" s="545" t="str">
        <f>IF('Summe Energiebez.'!I26=0,"-",'Summe Kosten'!I26/'Summe Energiebez.'!I26)</f>
        <v>-</v>
      </c>
      <c r="J26" s="458" t="str">
        <f>IF('Summe Energiebez.'!J26=0,"-",'Summe Kosten'!J26/'Summe Energiebez.'!J26)</f>
        <v>-</v>
      </c>
      <c r="K26" s="456" t="str">
        <f>IF('Summe Energiebez.'!K26=0,"-",'Summe Kosten'!K26/'Summe Energiebez.'!K26)</f>
        <v>-</v>
      </c>
      <c r="L26" s="239">
        <f>IF('Summe Energiebez.'!K26=0,"",((J26-K26)/K26)*100)</f>
      </c>
      <c r="M26" s="252"/>
    </row>
    <row r="27" spans="1:13" ht="18.75" customHeight="1" thickBot="1">
      <c r="A27" s="40">
        <v>19</v>
      </c>
      <c r="B27" s="490" t="s">
        <v>50</v>
      </c>
      <c r="C27" s="551" t="str">
        <f>IF('Summe Energiebez.'!C27=0,"-",'Summe Kosten'!C27/'Summe Energiebez.'!C27)</f>
        <v>-</v>
      </c>
      <c r="D27" s="462" t="str">
        <f>IF('Summe Energiebez.'!D27=0,"-",'Summe Kosten'!D27/'Summe Energiebez.'!D27)</f>
        <v>-</v>
      </c>
      <c r="E27" s="547" t="str">
        <f>IF('Summe Energiebez.'!E27=0,"-",'Summe Kosten'!E27/'Summe Energiebez.'!E27)</f>
        <v>-</v>
      </c>
      <c r="F27" s="462" t="str">
        <f>IF('Summe Energiebez.'!F27=0,"-",'Summe Kosten'!F27/'Summe Energiebez.'!F27)</f>
        <v>-</v>
      </c>
      <c r="G27" s="463" t="str">
        <f>IF('Summe Energiebez.'!G27=0,"-",'Summe Kosten'!G27/'Summe Energiebez.'!G27)</f>
        <v>-</v>
      </c>
      <c r="H27" s="462" t="str">
        <f>IF('Summe Energiebez.'!H27=0,"-",'Summe Kosten'!H27/'Summe Energiebez.'!H27)</f>
        <v>-</v>
      </c>
      <c r="I27" s="547" t="str">
        <f>IF('Summe Energiebez.'!I27=0,"-",'Summe Kosten'!I27/'Summe Energiebez.'!I27)</f>
        <v>-</v>
      </c>
      <c r="J27" s="463" t="str">
        <f>IF('Summe Energiebez.'!J27=0,"-",'Summe Kosten'!J27/'Summe Energiebez.'!J27)</f>
        <v>-</v>
      </c>
      <c r="K27" s="462" t="str">
        <f>IF('Summe Energiebez.'!K27=0,"-",'Summe Kosten'!K27/'Summe Energiebez.'!K27)</f>
        <v>-</v>
      </c>
      <c r="L27" s="248">
        <f>IF('Summe Energiebez.'!K27=0,"",((J27-K27)/K27)*100)</f>
      </c>
      <c r="M27" s="252"/>
    </row>
  </sheetData>
  <sheetProtection password="CA4B" sheet="1" objects="1" scenarios="1"/>
  <mergeCells count="2">
    <mergeCell ref="H2:K2"/>
    <mergeCell ref="H4:K4"/>
  </mergeCells>
  <printOptions horizontalCentered="1"/>
  <pageMargins left="0.7874015748031497" right="0.7874015748031497" top="0.62" bottom="0.83" header="0.31" footer="0.5118110236220472"/>
  <pageSetup horizontalDpi="360" verticalDpi="360" orientation="landscape" paperSize="9" r:id="rId1"/>
  <headerFooter alignWithMargins="0">
    <oddHeader>&amp;R&amp;D    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E15" sqref="E15"/>
    </sheetView>
  </sheetViews>
  <sheetFormatPr defaultColWidth="11.421875" defaultRowHeight="12.75"/>
  <cols>
    <col min="1" max="1" width="5.421875" style="612" customWidth="1"/>
    <col min="2" max="2" width="25.7109375" style="612" customWidth="1"/>
    <col min="3" max="3" width="16.57421875" style="612" customWidth="1"/>
    <col min="4" max="4" width="13.00390625" style="612" customWidth="1"/>
    <col min="5" max="5" width="13.57421875" style="612" customWidth="1"/>
    <col min="6" max="6" width="10.7109375" style="612" customWidth="1"/>
    <col min="7" max="16384" width="11.421875" style="612" customWidth="1"/>
  </cols>
  <sheetData>
    <row r="1" spans="1:6" ht="19.5" thickBot="1">
      <c r="A1" s="568" t="s">
        <v>0</v>
      </c>
      <c r="B1" s="78"/>
      <c r="C1" s="77" t="s">
        <v>1</v>
      </c>
      <c r="D1" s="78"/>
      <c r="E1" s="78"/>
      <c r="F1" s="78"/>
    </row>
    <row r="2" spans="1:6" ht="15.75">
      <c r="A2" s="410" t="s">
        <v>194</v>
      </c>
      <c r="B2" s="411"/>
      <c r="C2" s="412" t="s">
        <v>195</v>
      </c>
      <c r="D2" s="725" t="str">
        <f>Deckblatt!B18</f>
        <v>Mustermann</v>
      </c>
      <c r="E2" s="719"/>
      <c r="F2" s="413" t="s">
        <v>196</v>
      </c>
    </row>
    <row r="3" spans="1:6" ht="15.75">
      <c r="A3" s="414" t="s">
        <v>197</v>
      </c>
      <c r="B3" s="415"/>
      <c r="C3" s="416"/>
      <c r="D3" s="417"/>
      <c r="E3" s="418"/>
      <c r="F3" s="419"/>
    </row>
    <row r="4" spans="1:6" ht="15">
      <c r="A4" s="420"/>
      <c r="B4" s="415"/>
      <c r="C4" s="421" t="s">
        <v>198</v>
      </c>
      <c r="D4" s="726"/>
      <c r="E4" s="682"/>
      <c r="F4" s="419"/>
    </row>
    <row r="5" spans="1:6" ht="16.5" thickBot="1">
      <c r="A5" s="650" t="s">
        <v>7</v>
      </c>
      <c r="B5" s="651">
        <f>Deckblatt!E16</f>
        <v>2006</v>
      </c>
      <c r="C5" s="422" t="s">
        <v>199</v>
      </c>
      <c r="D5" s="727"/>
      <c r="E5" s="676"/>
      <c r="F5" s="423"/>
    </row>
    <row r="6" spans="1:6" ht="24.75" customHeight="1">
      <c r="A6" s="424" t="s">
        <v>30</v>
      </c>
      <c r="B6" s="425"/>
      <c r="C6" s="424" t="s">
        <v>200</v>
      </c>
      <c r="D6" s="425" t="s">
        <v>48</v>
      </c>
      <c r="E6" s="424" t="s">
        <v>26</v>
      </c>
      <c r="F6" s="426" t="s">
        <v>201</v>
      </c>
    </row>
    <row r="7" spans="1:6" ht="24.75" customHeight="1" thickBot="1">
      <c r="A7" s="427"/>
      <c r="B7" s="428"/>
      <c r="C7" s="429"/>
      <c r="D7" s="428"/>
      <c r="E7" s="429"/>
      <c r="F7" s="430" t="s">
        <v>29</v>
      </c>
    </row>
    <row r="8" spans="1:6" ht="24.75" customHeight="1">
      <c r="A8" s="431">
        <v>1</v>
      </c>
      <c r="B8" s="432" t="s">
        <v>202</v>
      </c>
      <c r="C8" s="431" t="s">
        <v>203</v>
      </c>
      <c r="D8" s="652"/>
      <c r="E8" s="653"/>
      <c r="F8" s="449" t="str">
        <f aca="true" t="shared" si="0" ref="F8:F13">IF(E8=0,"k.A.",((D8-E8)/E8)*100)</f>
        <v>k.A.</v>
      </c>
    </row>
    <row r="9" spans="1:6" ht="24.75" customHeight="1">
      <c r="A9" s="433">
        <v>2</v>
      </c>
      <c r="B9" s="434" t="s">
        <v>204</v>
      </c>
      <c r="C9" s="433" t="s">
        <v>205</v>
      </c>
      <c r="D9" s="654"/>
      <c r="E9" s="655"/>
      <c r="F9" s="450" t="str">
        <f t="shared" si="0"/>
        <v>k.A.</v>
      </c>
    </row>
    <row r="10" spans="1:6" ht="24.75" customHeight="1">
      <c r="A10" s="433">
        <v>3</v>
      </c>
      <c r="B10" s="434" t="s">
        <v>206</v>
      </c>
      <c r="C10" s="433" t="s">
        <v>207</v>
      </c>
      <c r="D10" s="654"/>
      <c r="E10" s="655"/>
      <c r="F10" s="450" t="str">
        <f t="shared" si="0"/>
        <v>k.A.</v>
      </c>
    </row>
    <row r="11" spans="1:6" ht="24.75" customHeight="1" thickBot="1">
      <c r="A11" s="435">
        <v>4</v>
      </c>
      <c r="B11" s="436" t="s">
        <v>208</v>
      </c>
      <c r="C11" s="435" t="s">
        <v>209</v>
      </c>
      <c r="D11" s="656"/>
      <c r="E11" s="657"/>
      <c r="F11" s="451" t="str">
        <f t="shared" si="0"/>
        <v>k.A.</v>
      </c>
    </row>
    <row r="12" spans="1:6" ht="24.75" customHeight="1">
      <c r="A12" s="431">
        <v>5</v>
      </c>
      <c r="B12" s="432" t="s">
        <v>210</v>
      </c>
      <c r="C12" s="431" t="s">
        <v>211</v>
      </c>
      <c r="D12" s="652"/>
      <c r="E12" s="653"/>
      <c r="F12" s="449" t="str">
        <f t="shared" si="0"/>
        <v>k.A.</v>
      </c>
    </row>
    <row r="13" spans="1:6" ht="24.75" customHeight="1">
      <c r="A13" s="433">
        <v>6</v>
      </c>
      <c r="B13" s="434" t="s">
        <v>212</v>
      </c>
      <c r="C13" s="433" t="s">
        <v>211</v>
      </c>
      <c r="D13" s="654"/>
      <c r="E13" s="655"/>
      <c r="F13" s="450" t="str">
        <f t="shared" si="0"/>
        <v>k.A.</v>
      </c>
    </row>
    <row r="14" spans="1:6" ht="24.75" customHeight="1">
      <c r="A14" s="433">
        <v>7</v>
      </c>
      <c r="B14" s="434" t="s">
        <v>213</v>
      </c>
      <c r="C14" s="433" t="s">
        <v>29</v>
      </c>
      <c r="D14" s="437" t="str">
        <f>IF(D12=0,"k.A.",IF(D13=0,"k.A.",(D13/D12)*100))</f>
        <v>k.A.</v>
      </c>
      <c r="E14" s="437" t="str">
        <f>IF(E12=0,"k.A.",IF(E13=0,"k.A.",(E13/E12)*100))</f>
        <v>k.A.</v>
      </c>
      <c r="F14" s="450" t="str">
        <f>IF(E14="k.A.","k.A.",((D14-E14)/E14)*100)</f>
        <v>k.A.</v>
      </c>
    </row>
    <row r="15" spans="1:6" ht="24.75" customHeight="1">
      <c r="A15" s="433">
        <v>8</v>
      </c>
      <c r="B15" s="434" t="s">
        <v>214</v>
      </c>
      <c r="C15" s="433" t="s">
        <v>238</v>
      </c>
      <c r="D15" s="654"/>
      <c r="E15" s="655"/>
      <c r="F15" s="450" t="str">
        <f aca="true" t="shared" si="1" ref="F15:F20">IF(E15=0,"k.A.",((D15-E15)/E15)*100)</f>
        <v>k.A.</v>
      </c>
    </row>
    <row r="16" spans="1:6" ht="49.5" customHeight="1">
      <c r="A16" s="433">
        <v>9</v>
      </c>
      <c r="B16" s="439" t="s">
        <v>215</v>
      </c>
      <c r="C16" s="433" t="s">
        <v>238</v>
      </c>
      <c r="D16" s="654"/>
      <c r="E16" s="655"/>
      <c r="F16" s="450" t="str">
        <f t="shared" si="1"/>
        <v>k.A.</v>
      </c>
    </row>
    <row r="17" spans="1:6" ht="24.75" customHeight="1">
      <c r="A17" s="433">
        <v>10</v>
      </c>
      <c r="B17" s="434" t="s">
        <v>216</v>
      </c>
      <c r="C17" s="433" t="s">
        <v>238</v>
      </c>
      <c r="D17" s="440">
        <f>'Summe Kosten'!J25/1000</f>
        <v>0</v>
      </c>
      <c r="E17" s="441">
        <f>'Summe Kosten'!K25/1000</f>
        <v>0</v>
      </c>
      <c r="F17" s="450" t="str">
        <f t="shared" si="1"/>
        <v>k.A.</v>
      </c>
    </row>
    <row r="18" spans="1:6" ht="24.75" customHeight="1">
      <c r="A18" s="433">
        <v>11</v>
      </c>
      <c r="B18" s="434" t="s">
        <v>217</v>
      </c>
      <c r="C18" s="433" t="s">
        <v>218</v>
      </c>
      <c r="D18" s="440">
        <f>'Summe Energiebez.'!J25</f>
        <v>0</v>
      </c>
      <c r="E18" s="441">
        <f>'Summe Energiebez.'!K25</f>
        <v>0</v>
      </c>
      <c r="F18" s="450" t="str">
        <f t="shared" si="1"/>
        <v>k.A.</v>
      </c>
    </row>
    <row r="19" spans="1:6" ht="24.75" customHeight="1">
      <c r="A19" s="433">
        <v>12</v>
      </c>
      <c r="B19" s="434" t="s">
        <v>219</v>
      </c>
      <c r="C19" s="433" t="s">
        <v>238</v>
      </c>
      <c r="D19" s="440">
        <f>Wasser!O28</f>
        <v>0</v>
      </c>
      <c r="E19" s="441">
        <f>Wasser!U28</f>
        <v>0</v>
      </c>
      <c r="F19" s="450" t="str">
        <f t="shared" si="1"/>
        <v>k.A.</v>
      </c>
    </row>
    <row r="20" spans="1:6" ht="24.75" customHeight="1" thickBot="1">
      <c r="A20" s="435">
        <v>13</v>
      </c>
      <c r="B20" s="436" t="s">
        <v>220</v>
      </c>
      <c r="C20" s="435" t="s">
        <v>221</v>
      </c>
      <c r="D20" s="442">
        <f>Wasser!E28</f>
        <v>0</v>
      </c>
      <c r="E20" s="443">
        <f>Wasser!Q28</f>
        <v>0</v>
      </c>
      <c r="F20" s="451" t="str">
        <f t="shared" si="1"/>
        <v>k.A.</v>
      </c>
    </row>
    <row r="21" spans="1:6" ht="34.5" customHeight="1">
      <c r="A21" s="431">
        <v>14</v>
      </c>
      <c r="B21" s="444" t="s">
        <v>222</v>
      </c>
      <c r="C21" s="431" t="s">
        <v>29</v>
      </c>
      <c r="D21" s="445" t="str">
        <f>IF(D15=0,"k.A.",IF(D17=0,"k.A.",(D17/D15)*100))</f>
        <v>k.A.</v>
      </c>
      <c r="E21" s="445" t="str">
        <f>IF(E15=0,"k.A.",IF(E17=0,"k.A.",(E17/E15)*100))</f>
        <v>k.A.</v>
      </c>
      <c r="F21" s="449" t="str">
        <f>IF(E21=0,"k.A.",IF(D21="k.A.","k.A.",((D21-E21)/E21)*100))</f>
        <v>k.A.</v>
      </c>
    </row>
    <row r="22" spans="1:6" ht="34.5" customHeight="1">
      <c r="A22" s="433">
        <v>15</v>
      </c>
      <c r="B22" s="439" t="s">
        <v>223</v>
      </c>
      <c r="C22" s="433" t="s">
        <v>29</v>
      </c>
      <c r="D22" s="437" t="str">
        <f>IF(D16=0,"k.A.",IF(D17=0,"k.A.",(D17/D16)*100))</f>
        <v>k.A.</v>
      </c>
      <c r="E22" s="437" t="str">
        <f>IF(E16=0,"k.A.",IF(E17=0,"k.A.",(E17/E16)*100))</f>
        <v>k.A.</v>
      </c>
      <c r="F22" s="450" t="str">
        <f>IF(E22=0,"k.A.",IF(D22="k.A.","k.A.",((D22-E22)/E22)*100))</f>
        <v>k.A.</v>
      </c>
    </row>
    <row r="23" spans="1:6" ht="49.5" customHeight="1">
      <c r="A23" s="433">
        <v>16</v>
      </c>
      <c r="B23" s="439" t="s">
        <v>224</v>
      </c>
      <c r="C23" s="433" t="s">
        <v>239</v>
      </c>
      <c r="D23" s="437" t="str">
        <f>IF(D17=0,"k.A.",IF(D19=0,"k.A.",IF(D13=0,"k.A.",((D17+D19)/D13)*1000)))</f>
        <v>k.A.</v>
      </c>
      <c r="E23" s="437" t="str">
        <f>IF(E17=0,"k.A.",IF(E19=0,"k.A.",IF(E13=0,"k.A.",((E17+E19)/E13)*1000)))</f>
        <v>k.A.</v>
      </c>
      <c r="F23" s="450" t="str">
        <f>IF(E23=0,"k.A.",IF(D23="k.A.","k.A.",((D23-E23)/E23)*100))</f>
        <v>k.A.</v>
      </c>
    </row>
    <row r="24" spans="1:6" ht="34.5" customHeight="1">
      <c r="A24" s="433">
        <v>17</v>
      </c>
      <c r="B24" s="439" t="s">
        <v>225</v>
      </c>
      <c r="C24" s="433" t="s">
        <v>226</v>
      </c>
      <c r="D24" s="437" t="str">
        <f>IF(D18=0,"k.A.",IF(D13=0,"k.A.",(D18/D13)*100))</f>
        <v>k.A.</v>
      </c>
      <c r="E24" s="437" t="str">
        <f>IF(E18=0,"k.A.",IF(E13=0,"k.A.",(E18/E13)*100))</f>
        <v>k.A.</v>
      </c>
      <c r="F24" s="450" t="str">
        <f>IF(E24=0,"k.A.",IF(D24="k.A.","k.A.",((D24-E24)/E24)*100))</f>
        <v>k.A.</v>
      </c>
    </row>
    <row r="25" spans="1:6" ht="34.5" customHeight="1">
      <c r="A25" s="433">
        <v>18</v>
      </c>
      <c r="B25" s="439" t="s">
        <v>227</v>
      </c>
      <c r="C25" s="433" t="s">
        <v>228</v>
      </c>
      <c r="D25" s="437" t="str">
        <f>IF(D20=0,"k.A.",IF(D13=0,"k.A.",(D20/D13)*100))</f>
        <v>k.A.</v>
      </c>
      <c r="E25" s="437" t="str">
        <f>IF(E20=0,"k.A.",IF(E13=0,"k.A.",(E20/E13)*100))</f>
        <v>k.A.</v>
      </c>
      <c r="F25" s="450" t="str">
        <f>IF(E25=0,"k.A.",IF(D25="k.A.","k.A.",((D25-E25)/E25)*100))</f>
        <v>k.A.</v>
      </c>
    </row>
    <row r="26" spans="1:6" ht="16.5" customHeight="1">
      <c r="A26" s="446">
        <v>19</v>
      </c>
      <c r="B26" s="434"/>
      <c r="C26" s="433"/>
      <c r="D26" s="437"/>
      <c r="E26" s="438"/>
      <c r="F26" s="452"/>
    </row>
    <row r="27" spans="1:6" ht="17.25" customHeight="1" thickBot="1">
      <c r="A27" s="429">
        <v>20</v>
      </c>
      <c r="B27" s="436"/>
      <c r="C27" s="435"/>
      <c r="D27" s="447"/>
      <c r="E27" s="448"/>
      <c r="F27" s="453"/>
    </row>
  </sheetData>
  <sheetProtection password="CA4B" sheet="1" objects="1" scenarios="1"/>
  <mergeCells count="3">
    <mergeCell ref="D2:E2"/>
    <mergeCell ref="D4:E4"/>
    <mergeCell ref="D5:E5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&amp;R&amp;D   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showGridLines="0" workbookViewId="0" topLeftCell="A1">
      <selection activeCell="B5" sqref="B5"/>
    </sheetView>
  </sheetViews>
  <sheetFormatPr defaultColWidth="11.421875" defaultRowHeight="12.75"/>
  <cols>
    <col min="1" max="1" width="4.28125" style="612" customWidth="1"/>
    <col min="2" max="2" width="8.421875" style="612" customWidth="1"/>
    <col min="3" max="3" width="8.140625" style="612" customWidth="1"/>
    <col min="4" max="4" width="7.8515625" style="612" customWidth="1"/>
    <col min="5" max="5" width="8.28125" style="612" customWidth="1"/>
    <col min="6" max="6" width="9.8515625" style="612" customWidth="1"/>
    <col min="7" max="7" width="9.140625" style="612" customWidth="1"/>
    <col min="8" max="8" width="6.421875" style="612" customWidth="1"/>
    <col min="9" max="9" width="6.00390625" style="612" customWidth="1"/>
    <col min="10" max="10" width="7.00390625" style="612" customWidth="1"/>
    <col min="11" max="11" width="7.7109375" style="612" customWidth="1"/>
    <col min="12" max="12" width="11.140625" style="612" customWidth="1"/>
    <col min="13" max="13" width="6.00390625" style="612" customWidth="1"/>
    <col min="14" max="14" width="9.00390625" style="612" customWidth="1"/>
    <col min="15" max="15" width="5.8515625" style="612" customWidth="1"/>
    <col min="16" max="16" width="10.421875" style="612" customWidth="1"/>
    <col min="17" max="17" width="6.140625" style="612" customWidth="1"/>
    <col min="18" max="18" width="6.421875" style="612" customWidth="1"/>
    <col min="19" max="19" width="5.8515625" style="612" customWidth="1"/>
    <col min="20" max="21" width="11.421875" style="612" customWidth="1"/>
  </cols>
  <sheetData>
    <row r="1" spans="1:19" ht="19.5" customHeight="1" thickBot="1">
      <c r="A1" s="568" t="s">
        <v>0</v>
      </c>
      <c r="B1" s="78"/>
      <c r="C1" s="77" t="s">
        <v>1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5" customHeight="1">
      <c r="A2" s="1" t="s">
        <v>51</v>
      </c>
      <c r="B2" s="2"/>
      <c r="C2" s="2"/>
      <c r="D2" s="2"/>
      <c r="E2" s="2"/>
      <c r="F2" s="3" t="s">
        <v>3</v>
      </c>
      <c r="G2" s="4"/>
      <c r="H2" s="672" t="str">
        <f>Deckblatt!B18</f>
        <v>Mustermann</v>
      </c>
      <c r="I2" s="672"/>
      <c r="J2" s="672"/>
      <c r="K2" s="673"/>
      <c r="L2" s="3" t="s">
        <v>52</v>
      </c>
      <c r="M2" s="4"/>
      <c r="N2" s="677"/>
      <c r="O2" s="678"/>
      <c r="P2" s="678"/>
      <c r="Q2" s="678"/>
      <c r="R2" s="679"/>
      <c r="S2" s="5" t="s">
        <v>53</v>
      </c>
    </row>
    <row r="3" spans="1:19" ht="15" customHeight="1">
      <c r="A3" s="305"/>
      <c r="B3" s="8"/>
      <c r="C3" s="6"/>
      <c r="D3" s="6"/>
      <c r="E3" s="6"/>
      <c r="F3" s="7"/>
      <c r="G3" s="8"/>
      <c r="H3" s="8"/>
      <c r="I3" s="8"/>
      <c r="J3" s="8"/>
      <c r="K3" s="9"/>
      <c r="L3" s="10" t="s">
        <v>54</v>
      </c>
      <c r="M3" s="11"/>
      <c r="N3" s="680"/>
      <c r="O3" s="681"/>
      <c r="P3" s="681"/>
      <c r="Q3" s="681"/>
      <c r="R3" s="682"/>
      <c r="S3" s="12"/>
    </row>
    <row r="4" spans="1:19" ht="15" customHeight="1" thickBot="1">
      <c r="A4" s="610" t="s">
        <v>7</v>
      </c>
      <c r="B4" s="611">
        <f>Deckblatt!E16</f>
        <v>2006</v>
      </c>
      <c r="C4" s="13"/>
      <c r="D4" s="13"/>
      <c r="E4" s="13"/>
      <c r="F4" s="10" t="s">
        <v>6</v>
      </c>
      <c r="G4" s="11"/>
      <c r="H4" s="674"/>
      <c r="I4" s="675"/>
      <c r="J4" s="675"/>
      <c r="K4" s="676"/>
      <c r="L4" s="7" t="s">
        <v>55</v>
      </c>
      <c r="M4" s="8"/>
      <c r="N4" s="674"/>
      <c r="O4" s="675"/>
      <c r="P4" s="675"/>
      <c r="Q4" s="675"/>
      <c r="R4" s="676"/>
      <c r="S4" s="14"/>
    </row>
    <row r="5" spans="1:19" ht="15" customHeight="1">
      <c r="A5" s="41"/>
      <c r="B5" s="5"/>
      <c r="C5" s="554" t="s">
        <v>56</v>
      </c>
      <c r="D5" s="555"/>
      <c r="E5" s="45"/>
      <c r="F5" s="46" t="s">
        <v>251</v>
      </c>
      <c r="G5" s="46" t="s">
        <v>57</v>
      </c>
      <c r="H5" s="44" t="s">
        <v>58</v>
      </c>
      <c r="I5" s="2"/>
      <c r="J5" s="2"/>
      <c r="K5" s="15"/>
      <c r="L5" s="44" t="s">
        <v>59</v>
      </c>
      <c r="M5" s="45"/>
      <c r="N5" s="44" t="s">
        <v>14</v>
      </c>
      <c r="O5" s="2"/>
      <c r="P5" s="2"/>
      <c r="Q5" s="2"/>
      <c r="R5" s="2"/>
      <c r="S5" s="15"/>
    </row>
    <row r="6" spans="1:19" ht="15" customHeight="1">
      <c r="A6" s="21"/>
      <c r="B6" s="12"/>
      <c r="C6" s="556"/>
      <c r="D6" s="557"/>
      <c r="E6" s="48"/>
      <c r="F6" s="49" t="s">
        <v>60</v>
      </c>
      <c r="G6" s="49" t="s">
        <v>61</v>
      </c>
      <c r="H6" s="18"/>
      <c r="I6" s="19"/>
      <c r="J6" s="19"/>
      <c r="K6" s="20"/>
      <c r="L6" s="47" t="s">
        <v>62</v>
      </c>
      <c r="M6" s="48"/>
      <c r="N6" s="21"/>
      <c r="O6" s="6"/>
      <c r="P6" s="6"/>
      <c r="Q6" s="6"/>
      <c r="R6" s="6"/>
      <c r="S6" s="12"/>
    </row>
    <row r="7" spans="1:19" ht="15" customHeight="1">
      <c r="A7" s="21"/>
      <c r="B7" s="12"/>
      <c r="C7" s="556"/>
      <c r="D7" s="557"/>
      <c r="E7" s="48"/>
      <c r="F7" s="49"/>
      <c r="G7" s="49" t="s">
        <v>63</v>
      </c>
      <c r="H7" s="16" t="s">
        <v>18</v>
      </c>
      <c r="I7" s="22"/>
      <c r="J7" s="23" t="s">
        <v>64</v>
      </c>
      <c r="K7" s="20" t="s">
        <v>20</v>
      </c>
      <c r="L7" s="24" t="s">
        <v>21</v>
      </c>
      <c r="M7" s="454" t="s">
        <v>65</v>
      </c>
      <c r="N7" s="24" t="s">
        <v>18</v>
      </c>
      <c r="O7" s="23" t="s">
        <v>23</v>
      </c>
      <c r="P7" s="23" t="s">
        <v>21</v>
      </c>
      <c r="Q7" s="23" t="s">
        <v>23</v>
      </c>
      <c r="R7" s="553" t="s">
        <v>65</v>
      </c>
      <c r="S7" s="20" t="s">
        <v>23</v>
      </c>
    </row>
    <row r="8" spans="1:19" ht="15" customHeight="1">
      <c r="A8" s="21"/>
      <c r="B8" s="12"/>
      <c r="C8" s="24" t="s">
        <v>66</v>
      </c>
      <c r="D8" s="23" t="s">
        <v>67</v>
      </c>
      <c r="E8" s="20" t="s">
        <v>68</v>
      </c>
      <c r="F8" s="17"/>
      <c r="G8" s="49" t="s">
        <v>69</v>
      </c>
      <c r="H8" s="24" t="s">
        <v>66</v>
      </c>
      <c r="I8" s="23" t="s">
        <v>67</v>
      </c>
      <c r="J8" s="23" t="s">
        <v>70</v>
      </c>
      <c r="K8" s="50" t="s">
        <v>24</v>
      </c>
      <c r="L8" s="24" t="s">
        <v>25</v>
      </c>
      <c r="M8" s="20" t="s">
        <v>71</v>
      </c>
      <c r="N8" s="24" t="s">
        <v>26</v>
      </c>
      <c r="O8" s="23"/>
      <c r="P8" s="50" t="s">
        <v>25</v>
      </c>
      <c r="Q8" s="51"/>
      <c r="R8" s="23" t="s">
        <v>71</v>
      </c>
      <c r="S8" s="20"/>
    </row>
    <row r="9" spans="1:19" ht="15" customHeight="1">
      <c r="A9" s="21"/>
      <c r="B9" s="12"/>
      <c r="C9" s="25"/>
      <c r="D9" s="26"/>
      <c r="E9" s="12"/>
      <c r="F9" s="17"/>
      <c r="G9" s="17"/>
      <c r="H9" s="25"/>
      <c r="I9" s="26"/>
      <c r="J9" s="23" t="s">
        <v>31</v>
      </c>
      <c r="K9" s="20" t="s">
        <v>27</v>
      </c>
      <c r="L9" s="24"/>
      <c r="M9" s="20"/>
      <c r="N9" s="24" t="s">
        <v>72</v>
      </c>
      <c r="O9" s="23"/>
      <c r="P9" s="23" t="s">
        <v>26</v>
      </c>
      <c r="Q9" s="23"/>
      <c r="R9" s="23" t="s">
        <v>26</v>
      </c>
      <c r="S9" s="20"/>
    </row>
    <row r="10" spans="1:19" ht="15" customHeight="1">
      <c r="A10" s="21"/>
      <c r="B10" s="12"/>
      <c r="C10" s="24" t="s">
        <v>73</v>
      </c>
      <c r="D10" s="23" t="s">
        <v>73</v>
      </c>
      <c r="E10" s="20" t="s">
        <v>73</v>
      </c>
      <c r="F10" s="17" t="s">
        <v>74</v>
      </c>
      <c r="G10" s="17" t="s">
        <v>75</v>
      </c>
      <c r="H10" s="24" t="s">
        <v>233</v>
      </c>
      <c r="I10" s="23" t="s">
        <v>233</v>
      </c>
      <c r="J10" s="23" t="s">
        <v>230</v>
      </c>
      <c r="K10" s="20" t="s">
        <v>231</v>
      </c>
      <c r="L10" s="24" t="s">
        <v>231</v>
      </c>
      <c r="M10" s="20" t="s">
        <v>233</v>
      </c>
      <c r="N10" s="24" t="s">
        <v>73</v>
      </c>
      <c r="O10" s="23" t="s">
        <v>29</v>
      </c>
      <c r="P10" s="23" t="s">
        <v>231</v>
      </c>
      <c r="Q10" s="23" t="s">
        <v>29</v>
      </c>
      <c r="R10" s="23" t="s">
        <v>233</v>
      </c>
      <c r="S10" s="20" t="s">
        <v>29</v>
      </c>
    </row>
    <row r="11" spans="1:19" ht="19.5" customHeight="1" thickBot="1">
      <c r="A11" s="42" t="s">
        <v>30</v>
      </c>
      <c r="B11" s="27" t="s">
        <v>31</v>
      </c>
      <c r="C11" s="28"/>
      <c r="D11" s="29"/>
      <c r="E11" s="30"/>
      <c r="F11" s="31"/>
      <c r="G11" s="31"/>
      <c r="H11" s="33"/>
      <c r="I11" s="32"/>
      <c r="J11" s="32"/>
      <c r="K11" s="34"/>
      <c r="L11" s="33"/>
      <c r="M11" s="34"/>
      <c r="N11" s="33"/>
      <c r="O11" s="32"/>
      <c r="P11" s="32"/>
      <c r="Q11" s="32"/>
      <c r="R11" s="32"/>
      <c r="S11" s="34"/>
    </row>
    <row r="12" spans="1:19" ht="19.5" customHeight="1">
      <c r="A12" s="43">
        <v>1</v>
      </c>
      <c r="B12" s="35" t="s">
        <v>32</v>
      </c>
      <c r="C12" s="590"/>
      <c r="D12" s="591"/>
      <c r="E12" s="52">
        <f>C12+D12</f>
        <v>0</v>
      </c>
      <c r="F12" s="596"/>
      <c r="G12" s="596"/>
      <c r="H12" s="597"/>
      <c r="I12" s="598"/>
      <c r="J12" s="591"/>
      <c r="K12" s="599"/>
      <c r="L12" s="597"/>
      <c r="M12" s="67" t="str">
        <f aca="true" t="shared" si="0" ref="M12:M30">IF(E12=0,"-",L12/E12)</f>
        <v>-</v>
      </c>
      <c r="N12" s="590"/>
      <c r="O12" s="71" t="str">
        <f aca="true" t="shared" si="1" ref="O12:O30">IF(N12=0,"-",(E12-N12)/N12*100)</f>
        <v>-</v>
      </c>
      <c r="P12" s="598"/>
      <c r="Q12" s="71" t="str">
        <f aca="true" t="shared" si="2" ref="Q12:Q30">IF(P12=0,"-",((L12-P12)/P12)*100)</f>
        <v>-</v>
      </c>
      <c r="R12" s="71" t="str">
        <f aca="true" t="shared" si="3" ref="R12:R30">IF(N12=0,"-",P12/N12)</f>
        <v>-</v>
      </c>
      <c r="S12" s="67" t="str">
        <f aca="true" t="shared" si="4" ref="S12:S30">IF(R12="-","-",((M12-R12)/R12)*100)</f>
        <v>-</v>
      </c>
    </row>
    <row r="13" spans="1:19" ht="19.5" customHeight="1">
      <c r="A13" s="42">
        <v>2</v>
      </c>
      <c r="B13" s="36" t="s">
        <v>33</v>
      </c>
      <c r="C13" s="592"/>
      <c r="D13" s="593"/>
      <c r="E13" s="53">
        <f>C13+D13</f>
        <v>0</v>
      </c>
      <c r="F13" s="600"/>
      <c r="G13" s="600"/>
      <c r="H13" s="601"/>
      <c r="I13" s="602"/>
      <c r="J13" s="593"/>
      <c r="K13" s="603"/>
      <c r="L13" s="601"/>
      <c r="M13" s="68" t="str">
        <f t="shared" si="0"/>
        <v>-</v>
      </c>
      <c r="N13" s="592"/>
      <c r="O13" s="72" t="str">
        <f t="shared" si="1"/>
        <v>-</v>
      </c>
      <c r="P13" s="602"/>
      <c r="Q13" s="72" t="str">
        <f t="shared" si="2"/>
        <v>-</v>
      </c>
      <c r="R13" s="72" t="str">
        <f t="shared" si="3"/>
        <v>-</v>
      </c>
      <c r="S13" s="68" t="str">
        <f t="shared" si="4"/>
        <v>-</v>
      </c>
    </row>
    <row r="14" spans="1:19" ht="19.5" customHeight="1" thickBot="1">
      <c r="A14" s="39">
        <v>3</v>
      </c>
      <c r="B14" s="37" t="s">
        <v>34</v>
      </c>
      <c r="C14" s="594"/>
      <c r="D14" s="595"/>
      <c r="E14" s="54">
        <f>C14+D14</f>
        <v>0</v>
      </c>
      <c r="F14" s="604"/>
      <c r="G14" s="604"/>
      <c r="H14" s="605"/>
      <c r="I14" s="606"/>
      <c r="J14" s="595"/>
      <c r="K14" s="607"/>
      <c r="L14" s="605"/>
      <c r="M14" s="69" t="str">
        <f t="shared" si="0"/>
        <v>-</v>
      </c>
      <c r="N14" s="594"/>
      <c r="O14" s="73" t="str">
        <f t="shared" si="1"/>
        <v>-</v>
      </c>
      <c r="P14" s="606"/>
      <c r="Q14" s="73" t="str">
        <f t="shared" si="2"/>
        <v>-</v>
      </c>
      <c r="R14" s="73" t="str">
        <f t="shared" si="3"/>
        <v>-</v>
      </c>
      <c r="S14" s="69" t="str">
        <f t="shared" si="4"/>
        <v>-</v>
      </c>
    </row>
    <row r="15" spans="1:19" ht="19.5" customHeight="1" thickBot="1" thickTop="1">
      <c r="A15" s="39">
        <v>4</v>
      </c>
      <c r="B15" s="38" t="s">
        <v>35</v>
      </c>
      <c r="C15" s="55">
        <f>SUM(C12:C14)</f>
        <v>0</v>
      </c>
      <c r="D15" s="56">
        <f>SUM(D12:D14)</f>
        <v>0</v>
      </c>
      <c r="E15" s="54">
        <f>C15+D15</f>
        <v>0</v>
      </c>
      <c r="F15" s="57"/>
      <c r="G15" s="57">
        <f>SUM(G12:G14)</f>
        <v>0</v>
      </c>
      <c r="H15" s="483"/>
      <c r="I15" s="62"/>
      <c r="J15" s="56"/>
      <c r="K15" s="484">
        <f>SUM(K12:K14)</f>
        <v>0</v>
      </c>
      <c r="L15" s="65">
        <f>SUM(L12:L14)</f>
        <v>0</v>
      </c>
      <c r="M15" s="69" t="str">
        <f t="shared" si="0"/>
        <v>-</v>
      </c>
      <c r="N15" s="55">
        <f>SUM(N12:N14)</f>
        <v>0</v>
      </c>
      <c r="O15" s="73" t="str">
        <f t="shared" si="1"/>
        <v>-</v>
      </c>
      <c r="P15" s="62">
        <f>SUM(P12:P14)</f>
        <v>0</v>
      </c>
      <c r="Q15" s="73" t="str">
        <f t="shared" si="2"/>
        <v>-</v>
      </c>
      <c r="R15" s="73" t="str">
        <f t="shared" si="3"/>
        <v>-</v>
      </c>
      <c r="S15" s="69" t="str">
        <f t="shared" si="4"/>
        <v>-</v>
      </c>
    </row>
    <row r="16" spans="1:19" ht="19.5" customHeight="1" thickTop="1">
      <c r="A16" s="42">
        <v>5</v>
      </c>
      <c r="B16" s="36" t="s">
        <v>36</v>
      </c>
      <c r="C16" s="592"/>
      <c r="D16" s="593"/>
      <c r="E16" s="53">
        <f>C16+D16</f>
        <v>0</v>
      </c>
      <c r="F16" s="600"/>
      <c r="G16" s="600"/>
      <c r="H16" s="601"/>
      <c r="I16" s="602"/>
      <c r="J16" s="593"/>
      <c r="K16" s="603"/>
      <c r="L16" s="601"/>
      <c r="M16" s="68" t="str">
        <f t="shared" si="0"/>
        <v>-</v>
      </c>
      <c r="N16" s="592"/>
      <c r="O16" s="72" t="str">
        <f t="shared" si="1"/>
        <v>-</v>
      </c>
      <c r="P16" s="602"/>
      <c r="Q16" s="72" t="str">
        <f t="shared" si="2"/>
        <v>-</v>
      </c>
      <c r="R16" s="72" t="str">
        <f t="shared" si="3"/>
        <v>-</v>
      </c>
      <c r="S16" s="68" t="str">
        <f t="shared" si="4"/>
        <v>-</v>
      </c>
    </row>
    <row r="17" spans="1:19" ht="19.5" customHeight="1">
      <c r="A17" s="42">
        <v>6</v>
      </c>
      <c r="B17" s="36" t="s">
        <v>37</v>
      </c>
      <c r="C17" s="592"/>
      <c r="D17" s="593"/>
      <c r="E17" s="53">
        <f aca="true" t="shared" si="5" ref="E17:E23">C17+D17</f>
        <v>0</v>
      </c>
      <c r="F17" s="600"/>
      <c r="G17" s="600"/>
      <c r="H17" s="601"/>
      <c r="I17" s="602"/>
      <c r="J17" s="593"/>
      <c r="K17" s="603"/>
      <c r="L17" s="601"/>
      <c r="M17" s="68" t="str">
        <f t="shared" si="0"/>
        <v>-</v>
      </c>
      <c r="N17" s="592"/>
      <c r="O17" s="72" t="str">
        <f t="shared" si="1"/>
        <v>-</v>
      </c>
      <c r="P17" s="602"/>
      <c r="Q17" s="72" t="str">
        <f t="shared" si="2"/>
        <v>-</v>
      </c>
      <c r="R17" s="72" t="str">
        <f t="shared" si="3"/>
        <v>-</v>
      </c>
      <c r="S17" s="68" t="str">
        <f t="shared" si="4"/>
        <v>-</v>
      </c>
    </row>
    <row r="18" spans="1:19" ht="19.5" customHeight="1" thickBot="1">
      <c r="A18" s="39">
        <v>7</v>
      </c>
      <c r="B18" s="37" t="s">
        <v>38</v>
      </c>
      <c r="C18" s="594"/>
      <c r="D18" s="595"/>
      <c r="E18" s="54">
        <f t="shared" si="5"/>
        <v>0</v>
      </c>
      <c r="F18" s="604"/>
      <c r="G18" s="604"/>
      <c r="H18" s="605"/>
      <c r="I18" s="606"/>
      <c r="J18" s="595"/>
      <c r="K18" s="607"/>
      <c r="L18" s="605"/>
      <c r="M18" s="69" t="str">
        <f t="shared" si="0"/>
        <v>-</v>
      </c>
      <c r="N18" s="594"/>
      <c r="O18" s="73" t="str">
        <f t="shared" si="1"/>
        <v>-</v>
      </c>
      <c r="P18" s="606"/>
      <c r="Q18" s="73" t="str">
        <f t="shared" si="2"/>
        <v>-</v>
      </c>
      <c r="R18" s="73" t="str">
        <f t="shared" si="3"/>
        <v>-</v>
      </c>
      <c r="S18" s="69" t="str">
        <f t="shared" si="4"/>
        <v>-</v>
      </c>
    </row>
    <row r="19" spans="1:19" ht="19.5" customHeight="1" thickBot="1" thickTop="1">
      <c r="A19" s="39">
        <v>8</v>
      </c>
      <c r="B19" s="38" t="s">
        <v>39</v>
      </c>
      <c r="C19" s="55">
        <f>SUM(C16:C18)</f>
        <v>0</v>
      </c>
      <c r="D19" s="56">
        <f>SUM(D16:D18)</f>
        <v>0</v>
      </c>
      <c r="E19" s="54">
        <f t="shared" si="5"/>
        <v>0</v>
      </c>
      <c r="F19" s="57"/>
      <c r="G19" s="57">
        <f>SUM(G16:G18)</f>
        <v>0</v>
      </c>
      <c r="H19" s="483"/>
      <c r="I19" s="62"/>
      <c r="J19" s="56"/>
      <c r="K19" s="484">
        <f>SUM(K16:K18)</f>
        <v>0</v>
      </c>
      <c r="L19" s="65">
        <f>SUM(L16:L18)</f>
        <v>0</v>
      </c>
      <c r="M19" s="69" t="str">
        <f t="shared" si="0"/>
        <v>-</v>
      </c>
      <c r="N19" s="55">
        <f>SUM(N16:N18)</f>
        <v>0</v>
      </c>
      <c r="O19" s="73" t="str">
        <f t="shared" si="1"/>
        <v>-</v>
      </c>
      <c r="P19" s="62">
        <f>SUM(P16:P18)</f>
        <v>0</v>
      </c>
      <c r="Q19" s="73" t="str">
        <f t="shared" si="2"/>
        <v>-</v>
      </c>
      <c r="R19" s="73" t="str">
        <f t="shared" si="3"/>
        <v>-</v>
      </c>
      <c r="S19" s="69" t="str">
        <f t="shared" si="4"/>
        <v>-</v>
      </c>
    </row>
    <row r="20" spans="1:19" ht="19.5" customHeight="1" thickTop="1">
      <c r="A20" s="42">
        <v>9</v>
      </c>
      <c r="B20" s="36" t="s">
        <v>40</v>
      </c>
      <c r="C20" s="592"/>
      <c r="D20" s="593"/>
      <c r="E20" s="53">
        <f>C20+D20</f>
        <v>0</v>
      </c>
      <c r="F20" s="600"/>
      <c r="G20" s="600"/>
      <c r="H20" s="601"/>
      <c r="I20" s="602"/>
      <c r="J20" s="593"/>
      <c r="K20" s="603"/>
      <c r="L20" s="601"/>
      <c r="M20" s="608" t="str">
        <f t="shared" si="0"/>
        <v>-</v>
      </c>
      <c r="N20" s="592"/>
      <c r="O20" s="72" t="str">
        <f t="shared" si="1"/>
        <v>-</v>
      </c>
      <c r="P20" s="602"/>
      <c r="Q20" s="72" t="str">
        <f t="shared" si="2"/>
        <v>-</v>
      </c>
      <c r="R20" s="72" t="str">
        <f t="shared" si="3"/>
        <v>-</v>
      </c>
      <c r="S20" s="68" t="str">
        <f t="shared" si="4"/>
        <v>-</v>
      </c>
    </row>
    <row r="21" spans="1:19" ht="19.5" customHeight="1">
      <c r="A21" s="42">
        <v>10</v>
      </c>
      <c r="B21" s="36" t="s">
        <v>41</v>
      </c>
      <c r="C21" s="592"/>
      <c r="D21" s="593"/>
      <c r="E21" s="53">
        <f t="shared" si="5"/>
        <v>0</v>
      </c>
      <c r="F21" s="600"/>
      <c r="G21" s="600"/>
      <c r="H21" s="601"/>
      <c r="I21" s="602"/>
      <c r="J21" s="593"/>
      <c r="K21" s="603"/>
      <c r="L21" s="601"/>
      <c r="M21" s="608" t="str">
        <f t="shared" si="0"/>
        <v>-</v>
      </c>
      <c r="N21" s="592"/>
      <c r="O21" s="72" t="str">
        <f t="shared" si="1"/>
        <v>-</v>
      </c>
      <c r="P21" s="602"/>
      <c r="Q21" s="72" t="str">
        <f t="shared" si="2"/>
        <v>-</v>
      </c>
      <c r="R21" s="72" t="str">
        <f t="shared" si="3"/>
        <v>-</v>
      </c>
      <c r="S21" s="68" t="str">
        <f t="shared" si="4"/>
        <v>-</v>
      </c>
    </row>
    <row r="22" spans="1:19" ht="19.5" customHeight="1" thickBot="1">
      <c r="A22" s="39">
        <v>11</v>
      </c>
      <c r="B22" s="37" t="s">
        <v>42</v>
      </c>
      <c r="C22" s="594"/>
      <c r="D22" s="595"/>
      <c r="E22" s="53">
        <f t="shared" si="5"/>
        <v>0</v>
      </c>
      <c r="F22" s="604"/>
      <c r="G22" s="604"/>
      <c r="H22" s="605"/>
      <c r="I22" s="606"/>
      <c r="J22" s="595"/>
      <c r="K22" s="607"/>
      <c r="L22" s="605"/>
      <c r="M22" s="609" t="str">
        <f t="shared" si="0"/>
        <v>-</v>
      </c>
      <c r="N22" s="594"/>
      <c r="O22" s="73" t="str">
        <f t="shared" si="1"/>
        <v>-</v>
      </c>
      <c r="P22" s="606"/>
      <c r="Q22" s="73" t="str">
        <f t="shared" si="2"/>
        <v>-</v>
      </c>
      <c r="R22" s="73" t="str">
        <f t="shared" si="3"/>
        <v>-</v>
      </c>
      <c r="S22" s="69" t="str">
        <f t="shared" si="4"/>
        <v>-</v>
      </c>
    </row>
    <row r="23" spans="1:19" ht="19.5" customHeight="1" thickBot="1" thickTop="1">
      <c r="A23" s="39">
        <v>12</v>
      </c>
      <c r="B23" s="38" t="s">
        <v>43</v>
      </c>
      <c r="C23" s="55">
        <f>SUM(C20:C22)</f>
        <v>0</v>
      </c>
      <c r="D23" s="56">
        <f>SUM(D20:D22)</f>
        <v>0</v>
      </c>
      <c r="E23" s="54">
        <f t="shared" si="5"/>
        <v>0</v>
      </c>
      <c r="F23" s="57"/>
      <c r="G23" s="57">
        <f>SUM(G20:G22)</f>
        <v>0</v>
      </c>
      <c r="H23" s="483"/>
      <c r="I23" s="62"/>
      <c r="J23" s="56"/>
      <c r="K23" s="484">
        <f>SUM(K20:K22)</f>
        <v>0</v>
      </c>
      <c r="L23" s="65">
        <f>SUM(L20:L22)</f>
        <v>0</v>
      </c>
      <c r="M23" s="69" t="str">
        <f t="shared" si="0"/>
        <v>-</v>
      </c>
      <c r="N23" s="55">
        <f>SUM(N20:N22)</f>
        <v>0</v>
      </c>
      <c r="O23" s="73" t="str">
        <f t="shared" si="1"/>
        <v>-</v>
      </c>
      <c r="P23" s="62">
        <f>SUM(P20:P22)</f>
        <v>0</v>
      </c>
      <c r="Q23" s="73" t="str">
        <f t="shared" si="2"/>
        <v>-</v>
      </c>
      <c r="R23" s="73" t="str">
        <f t="shared" si="3"/>
        <v>-</v>
      </c>
      <c r="S23" s="69" t="str">
        <f t="shared" si="4"/>
        <v>-</v>
      </c>
    </row>
    <row r="24" spans="1:19" ht="19.5" customHeight="1" thickTop="1">
      <c r="A24" s="42">
        <v>13</v>
      </c>
      <c r="B24" s="36" t="s">
        <v>44</v>
      </c>
      <c r="C24" s="592"/>
      <c r="D24" s="593"/>
      <c r="E24" s="53">
        <f>C24+D24</f>
        <v>0</v>
      </c>
      <c r="F24" s="600"/>
      <c r="G24" s="600"/>
      <c r="H24" s="601"/>
      <c r="I24" s="602"/>
      <c r="J24" s="593"/>
      <c r="K24" s="603"/>
      <c r="L24" s="601"/>
      <c r="M24" s="68" t="str">
        <f t="shared" si="0"/>
        <v>-</v>
      </c>
      <c r="N24" s="592"/>
      <c r="O24" s="72" t="str">
        <f t="shared" si="1"/>
        <v>-</v>
      </c>
      <c r="P24" s="602"/>
      <c r="Q24" s="72" t="str">
        <f t="shared" si="2"/>
        <v>-</v>
      </c>
      <c r="R24" s="72" t="str">
        <f t="shared" si="3"/>
        <v>-</v>
      </c>
      <c r="S24" s="68" t="str">
        <f t="shared" si="4"/>
        <v>-</v>
      </c>
    </row>
    <row r="25" spans="1:19" ht="19.5" customHeight="1">
      <c r="A25" s="42">
        <v>14</v>
      </c>
      <c r="B25" s="36" t="s">
        <v>45</v>
      </c>
      <c r="C25" s="592"/>
      <c r="D25" s="593"/>
      <c r="E25" s="53">
        <f>C25+D25</f>
        <v>0</v>
      </c>
      <c r="F25" s="600"/>
      <c r="G25" s="600"/>
      <c r="H25" s="601"/>
      <c r="I25" s="602"/>
      <c r="J25" s="593"/>
      <c r="K25" s="603"/>
      <c r="L25" s="601"/>
      <c r="M25" s="68" t="str">
        <f t="shared" si="0"/>
        <v>-</v>
      </c>
      <c r="N25" s="592"/>
      <c r="O25" s="72" t="str">
        <f t="shared" si="1"/>
        <v>-</v>
      </c>
      <c r="P25" s="602"/>
      <c r="Q25" s="72" t="str">
        <f t="shared" si="2"/>
        <v>-</v>
      </c>
      <c r="R25" s="72" t="str">
        <f t="shared" si="3"/>
        <v>-</v>
      </c>
      <c r="S25" s="68" t="str">
        <f t="shared" si="4"/>
        <v>-</v>
      </c>
    </row>
    <row r="26" spans="1:19" ht="19.5" customHeight="1" thickBot="1">
      <c r="A26" s="39">
        <v>15</v>
      </c>
      <c r="B26" s="37" t="s">
        <v>46</v>
      </c>
      <c r="C26" s="594"/>
      <c r="D26" s="595"/>
      <c r="E26" s="54">
        <f>C26+D26</f>
        <v>0</v>
      </c>
      <c r="F26" s="604"/>
      <c r="G26" s="604"/>
      <c r="H26" s="605"/>
      <c r="I26" s="606"/>
      <c r="J26" s="595"/>
      <c r="K26" s="607"/>
      <c r="L26" s="605"/>
      <c r="M26" s="69" t="str">
        <f t="shared" si="0"/>
        <v>-</v>
      </c>
      <c r="N26" s="594"/>
      <c r="O26" s="73" t="str">
        <f t="shared" si="1"/>
        <v>-</v>
      </c>
      <c r="P26" s="606"/>
      <c r="Q26" s="73" t="str">
        <f t="shared" si="2"/>
        <v>-</v>
      </c>
      <c r="R26" s="73" t="str">
        <f t="shared" si="3"/>
        <v>-</v>
      </c>
      <c r="S26" s="69" t="str">
        <f t="shared" si="4"/>
        <v>-</v>
      </c>
    </row>
    <row r="27" spans="1:19" ht="19.5" customHeight="1" thickBot="1" thickTop="1">
      <c r="A27" s="39">
        <v>16</v>
      </c>
      <c r="B27" s="38" t="s">
        <v>47</v>
      </c>
      <c r="C27" s="55">
        <f>SUM(C24:C26)</f>
        <v>0</v>
      </c>
      <c r="D27" s="56">
        <f>SUM(D24:D26)</f>
        <v>0</v>
      </c>
      <c r="E27" s="54">
        <f>C27+D27</f>
        <v>0</v>
      </c>
      <c r="F27" s="57"/>
      <c r="G27" s="57">
        <f>SUM(G24:G26)</f>
        <v>0</v>
      </c>
      <c r="H27" s="483"/>
      <c r="I27" s="62"/>
      <c r="J27" s="56"/>
      <c r="K27" s="484">
        <f>SUM(K24:K26)</f>
        <v>0</v>
      </c>
      <c r="L27" s="65">
        <f>SUM(L24:L26)</f>
        <v>0</v>
      </c>
      <c r="M27" s="69" t="str">
        <f t="shared" si="0"/>
        <v>-</v>
      </c>
      <c r="N27" s="55">
        <f>SUM(N24:N26)</f>
        <v>0</v>
      </c>
      <c r="O27" s="73" t="str">
        <f t="shared" si="1"/>
        <v>-</v>
      </c>
      <c r="P27" s="62">
        <f>SUM(P24:P26)</f>
        <v>0</v>
      </c>
      <c r="Q27" s="73" t="str">
        <f t="shared" si="2"/>
        <v>-</v>
      </c>
      <c r="R27" s="73" t="str">
        <f t="shared" si="3"/>
        <v>-</v>
      </c>
      <c r="S27" s="69" t="str">
        <f t="shared" si="4"/>
        <v>-</v>
      </c>
    </row>
    <row r="28" spans="1:19" ht="19.5" customHeight="1" thickTop="1">
      <c r="A28" s="42">
        <v>17</v>
      </c>
      <c r="B28" s="465" t="s">
        <v>48</v>
      </c>
      <c r="C28" s="559">
        <f>C15+C19+C23+C27</f>
        <v>0</v>
      </c>
      <c r="D28" s="558">
        <f>D15+D19+D23+D27</f>
        <v>0</v>
      </c>
      <c r="E28" s="560">
        <f>SUM(E27,E23,E19,E15)</f>
        <v>0</v>
      </c>
      <c r="F28" s="466">
        <f>MAX(F12:F27)</f>
        <v>0</v>
      </c>
      <c r="G28" s="467">
        <f>G15+G19+G23+G27</f>
        <v>0</v>
      </c>
      <c r="H28" s="485"/>
      <c r="I28" s="469"/>
      <c r="J28" s="558"/>
      <c r="K28" s="486">
        <f>K15+K19+K23+K27</f>
        <v>0</v>
      </c>
      <c r="L28" s="470">
        <f>L15+L19+L23+L27</f>
        <v>0</v>
      </c>
      <c r="M28" s="68" t="str">
        <f t="shared" si="0"/>
        <v>-</v>
      </c>
      <c r="N28" s="471">
        <f>SUM(N27,N23,N19,N15)</f>
        <v>0</v>
      </c>
      <c r="O28" s="472" t="str">
        <f t="shared" si="1"/>
        <v>-</v>
      </c>
      <c r="P28" s="468">
        <f>SUM(P27,P23,P19,P15)</f>
        <v>0</v>
      </c>
      <c r="Q28" s="72" t="str">
        <f t="shared" si="2"/>
        <v>-</v>
      </c>
      <c r="R28" s="72" t="str">
        <f t="shared" si="3"/>
        <v>-</v>
      </c>
      <c r="S28" s="68" t="str">
        <f t="shared" si="4"/>
        <v>-</v>
      </c>
    </row>
    <row r="29" spans="1:20" ht="19.5" customHeight="1">
      <c r="A29" s="479">
        <v>18</v>
      </c>
      <c r="B29" s="477" t="s">
        <v>49</v>
      </c>
      <c r="C29" s="471">
        <f>C19+C23</f>
        <v>0</v>
      </c>
      <c r="D29" s="476">
        <f>D19+D23</f>
        <v>0</v>
      </c>
      <c r="E29" s="561">
        <f>E19+E23</f>
        <v>0</v>
      </c>
      <c r="F29" s="466">
        <f>MAX(F16:F23)</f>
        <v>0</v>
      </c>
      <c r="G29" s="480">
        <f>G19+G23</f>
        <v>0</v>
      </c>
      <c r="H29" s="42"/>
      <c r="I29" s="27"/>
      <c r="J29" s="476"/>
      <c r="K29" s="537">
        <f aca="true" t="shared" si="6" ref="K29:P29">K19+K23</f>
        <v>0</v>
      </c>
      <c r="L29" s="538">
        <f t="shared" si="6"/>
        <v>0</v>
      </c>
      <c r="M29" s="482" t="str">
        <f t="shared" si="0"/>
        <v>-</v>
      </c>
      <c r="N29" s="476">
        <f t="shared" si="6"/>
        <v>0</v>
      </c>
      <c r="O29" s="481" t="str">
        <f t="shared" si="1"/>
        <v>-</v>
      </c>
      <c r="P29" s="527">
        <f t="shared" si="6"/>
        <v>0</v>
      </c>
      <c r="Q29" s="481" t="str">
        <f t="shared" si="2"/>
        <v>-</v>
      </c>
      <c r="R29" s="72" t="str">
        <f t="shared" si="3"/>
        <v>-</v>
      </c>
      <c r="S29" s="482" t="str">
        <f t="shared" si="4"/>
        <v>-</v>
      </c>
      <c r="T29" s="613"/>
    </row>
    <row r="30" spans="1:20" ht="19.5" customHeight="1" thickBot="1">
      <c r="A30" s="473">
        <v>19</v>
      </c>
      <c r="B30" s="490" t="s">
        <v>50</v>
      </c>
      <c r="C30" s="489">
        <f>C15+C27</f>
        <v>0</v>
      </c>
      <c r="D30" s="58">
        <f>D15+D27</f>
        <v>0</v>
      </c>
      <c r="E30" s="562">
        <f>E15+E27</f>
        <v>0</v>
      </c>
      <c r="F30" s="61">
        <f>MAX(F12:F15,F23:F27)</f>
        <v>0</v>
      </c>
      <c r="G30" s="59">
        <f>G15+G27</f>
        <v>0</v>
      </c>
      <c r="H30" s="487"/>
      <c r="I30" s="488"/>
      <c r="J30" s="488"/>
      <c r="K30" s="539">
        <f aca="true" t="shared" si="7" ref="K30:P30">K15+K27</f>
        <v>0</v>
      </c>
      <c r="L30" s="66">
        <f t="shared" si="7"/>
        <v>0</v>
      </c>
      <c r="M30" s="475" t="str">
        <f t="shared" si="0"/>
        <v>-</v>
      </c>
      <c r="N30" s="58">
        <f t="shared" si="7"/>
        <v>0</v>
      </c>
      <c r="O30" s="474" t="str">
        <f t="shared" si="1"/>
        <v>-</v>
      </c>
      <c r="P30" s="64">
        <f t="shared" si="7"/>
        <v>0</v>
      </c>
      <c r="Q30" s="474" t="str">
        <f t="shared" si="2"/>
        <v>-</v>
      </c>
      <c r="R30" s="491" t="str">
        <f t="shared" si="3"/>
        <v>-</v>
      </c>
      <c r="S30" s="475" t="str">
        <f t="shared" si="4"/>
        <v>-</v>
      </c>
      <c r="T30" s="613"/>
    </row>
    <row r="31" spans="16:18" ht="12.75">
      <c r="P31" s="613"/>
      <c r="Q31" s="613"/>
      <c r="R31" s="613"/>
    </row>
  </sheetData>
  <sheetProtection password="CA4B" sheet="1" objects="1" scenarios="1"/>
  <mergeCells count="5">
    <mergeCell ref="H2:K2"/>
    <mergeCell ref="H4:K4"/>
    <mergeCell ref="N2:R2"/>
    <mergeCell ref="N3:R3"/>
    <mergeCell ref="N4:R4"/>
  </mergeCells>
  <printOptions horizontalCentered="1" verticalCentered="1"/>
  <pageMargins left="0.13" right="0.4724409448818898" top="0.3937007874015748" bottom="0.2362204724409449" header="0.5118110236220472" footer="0.36"/>
  <pageSetup horizontalDpi="360" verticalDpi="360" orientation="landscape" paperSize="9" r:id="rId1"/>
  <headerFooter alignWithMargins="0">
    <oddHeader>&amp;R&amp;D   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showGridLines="0" workbookViewId="0" topLeftCell="A1">
      <selection activeCell="E30" sqref="E30"/>
    </sheetView>
  </sheetViews>
  <sheetFormatPr defaultColWidth="11.421875" defaultRowHeight="12.75"/>
  <cols>
    <col min="1" max="1" width="6.140625" style="0" customWidth="1"/>
    <col min="2" max="2" width="8.57421875" style="0" customWidth="1"/>
    <col min="3" max="3" width="9.7109375" style="0" customWidth="1"/>
    <col min="4" max="5" width="10.421875" style="0" customWidth="1"/>
    <col min="6" max="6" width="8.8515625" style="0" customWidth="1"/>
    <col min="7" max="7" width="10.00390625" style="0" customWidth="1"/>
    <col min="8" max="8" width="9.7109375" style="0" customWidth="1"/>
    <col min="9" max="9" width="9.28125" style="0" customWidth="1"/>
    <col min="10" max="10" width="10.421875" style="0" customWidth="1"/>
    <col min="11" max="11" width="9.8515625" style="0" customWidth="1"/>
    <col min="12" max="12" width="6.140625" style="0" customWidth="1"/>
    <col min="13" max="13" width="10.140625" style="0" customWidth="1"/>
    <col min="14" max="14" width="6.7109375" style="0" customWidth="1"/>
    <col min="15" max="15" width="7.421875" style="0" customWidth="1"/>
    <col min="16" max="16" width="7.28125" style="0" customWidth="1"/>
  </cols>
  <sheetData>
    <row r="1" spans="1:16" ht="19.5" thickBot="1">
      <c r="A1" s="568" t="s">
        <v>0</v>
      </c>
      <c r="B1" s="78"/>
      <c r="C1" s="77" t="s">
        <v>1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20" ht="15" customHeight="1">
      <c r="A2" s="182" t="s">
        <v>97</v>
      </c>
      <c r="B2" s="183"/>
      <c r="C2" s="183"/>
      <c r="D2" s="183"/>
      <c r="E2" s="183"/>
      <c r="F2" s="315" t="s">
        <v>3</v>
      </c>
      <c r="G2" s="316"/>
      <c r="H2" s="616" t="str">
        <f>'Fremdstr.'!H2</f>
        <v>Mustermann</v>
      </c>
      <c r="I2" s="162"/>
      <c r="J2" s="150"/>
      <c r="K2" s="150"/>
      <c r="L2" s="302"/>
      <c r="M2" s="317" t="s">
        <v>77</v>
      </c>
      <c r="N2" s="150"/>
      <c r="O2" s="623"/>
      <c r="P2" s="184" t="s">
        <v>98</v>
      </c>
      <c r="Q2" s="75"/>
      <c r="R2" s="75"/>
      <c r="S2" s="75"/>
      <c r="T2" s="75"/>
    </row>
    <row r="3" spans="1:20" ht="15" customHeight="1">
      <c r="A3" s="185"/>
      <c r="B3" s="176"/>
      <c r="C3" s="176"/>
      <c r="D3" s="176"/>
      <c r="E3" s="176"/>
      <c r="F3" s="164" t="s">
        <v>6</v>
      </c>
      <c r="G3" s="165"/>
      <c r="H3" s="619"/>
      <c r="I3" s="619"/>
      <c r="J3" s="619"/>
      <c r="K3" s="619"/>
      <c r="L3" s="620"/>
      <c r="M3" s="186" t="s">
        <v>79</v>
      </c>
      <c r="N3" s="151"/>
      <c r="O3" s="620"/>
      <c r="P3" s="188"/>
      <c r="Q3" s="75"/>
      <c r="R3" s="75"/>
      <c r="S3" s="75"/>
      <c r="T3" s="75"/>
    </row>
    <row r="4" spans="1:20" ht="15" customHeight="1" thickBot="1">
      <c r="A4" s="318" t="s">
        <v>7</v>
      </c>
      <c r="B4" s="617">
        <f>Deckblatt!E16</f>
        <v>2006</v>
      </c>
      <c r="C4" s="254"/>
      <c r="D4" s="254"/>
      <c r="E4" s="254"/>
      <c r="F4" s="319" t="s">
        <v>80</v>
      </c>
      <c r="G4" s="320"/>
      <c r="H4" s="621"/>
      <c r="I4" s="621"/>
      <c r="J4" s="621"/>
      <c r="K4" s="621"/>
      <c r="L4" s="622"/>
      <c r="M4" s="321" t="s">
        <v>99</v>
      </c>
      <c r="N4" s="152"/>
      <c r="O4" s="622" t="s">
        <v>82</v>
      </c>
      <c r="P4" s="322"/>
      <c r="Q4" s="75"/>
      <c r="R4" s="75"/>
      <c r="S4" s="75"/>
      <c r="T4" s="75"/>
    </row>
    <row r="5" spans="1:20" ht="15" customHeight="1">
      <c r="A5" s="207"/>
      <c r="B5" s="323"/>
      <c r="C5" s="191" t="s">
        <v>84</v>
      </c>
      <c r="D5" s="192" t="s">
        <v>85</v>
      </c>
      <c r="E5" s="193"/>
      <c r="F5" s="194"/>
      <c r="G5" s="192" t="s">
        <v>86</v>
      </c>
      <c r="H5" s="193"/>
      <c r="I5" s="193"/>
      <c r="J5" s="324"/>
      <c r="K5" s="192" t="s">
        <v>14</v>
      </c>
      <c r="L5" s="183"/>
      <c r="M5" s="193"/>
      <c r="N5" s="193"/>
      <c r="O5" s="193"/>
      <c r="P5" s="198"/>
      <c r="Q5" s="82"/>
      <c r="R5" s="79"/>
      <c r="S5" s="79"/>
      <c r="T5" s="79"/>
    </row>
    <row r="6" spans="1:20" ht="15" customHeight="1">
      <c r="A6" s="199"/>
      <c r="B6" s="325"/>
      <c r="C6" s="200" t="s">
        <v>88</v>
      </c>
      <c r="D6" s="201"/>
      <c r="E6" s="202"/>
      <c r="F6" s="203"/>
      <c r="G6" s="326"/>
      <c r="H6" s="206"/>
      <c r="I6" s="327"/>
      <c r="J6" s="225"/>
      <c r="K6" s="205"/>
      <c r="L6" s="206"/>
      <c r="M6" s="202"/>
      <c r="N6" s="202"/>
      <c r="O6" s="176"/>
      <c r="P6" s="188"/>
      <c r="Q6" s="75"/>
      <c r="R6" s="75"/>
      <c r="S6" s="75"/>
      <c r="T6" s="75"/>
    </row>
    <row r="7" spans="1:20" ht="15" customHeight="1">
      <c r="A7" s="328"/>
      <c r="B7" s="329"/>
      <c r="C7" s="225" t="s">
        <v>89</v>
      </c>
      <c r="D7" s="209" t="s">
        <v>90</v>
      </c>
      <c r="E7" s="210" t="s">
        <v>91</v>
      </c>
      <c r="F7" s="330" t="s">
        <v>92</v>
      </c>
      <c r="G7" s="257" t="s">
        <v>90</v>
      </c>
      <c r="H7" s="331" t="s">
        <v>22</v>
      </c>
      <c r="I7" s="216" t="s">
        <v>27</v>
      </c>
      <c r="J7" s="332" t="s">
        <v>93</v>
      </c>
      <c r="K7" s="209" t="s">
        <v>94</v>
      </c>
      <c r="L7" s="210" t="s">
        <v>23</v>
      </c>
      <c r="M7" s="210" t="s">
        <v>27</v>
      </c>
      <c r="N7" s="210" t="s">
        <v>23</v>
      </c>
      <c r="O7" s="215" t="s">
        <v>22</v>
      </c>
      <c r="P7" s="216" t="s">
        <v>23</v>
      </c>
      <c r="Q7" s="76"/>
      <c r="R7" s="76"/>
      <c r="S7" s="76"/>
      <c r="T7" s="76"/>
    </row>
    <row r="8" spans="1:20" ht="15" customHeight="1">
      <c r="A8" s="207"/>
      <c r="B8" s="217"/>
      <c r="C8" s="624">
        <v>0</v>
      </c>
      <c r="D8" s="218"/>
      <c r="E8" s="210" t="s">
        <v>95</v>
      </c>
      <c r="F8" s="216" t="s">
        <v>71</v>
      </c>
      <c r="G8" s="209"/>
      <c r="H8" s="210"/>
      <c r="I8" s="206"/>
      <c r="J8" s="225" t="s">
        <v>96</v>
      </c>
      <c r="K8" s="209" t="s">
        <v>26</v>
      </c>
      <c r="L8" s="210"/>
      <c r="M8" s="210" t="s">
        <v>26</v>
      </c>
      <c r="N8" s="210"/>
      <c r="O8" s="210" t="s">
        <v>26</v>
      </c>
      <c r="P8" s="216"/>
      <c r="Q8" s="76"/>
      <c r="R8" s="76"/>
      <c r="S8" s="76"/>
      <c r="T8" s="76"/>
    </row>
    <row r="9" spans="1:20" ht="15" customHeight="1">
      <c r="A9" s="207"/>
      <c r="B9" s="217"/>
      <c r="C9" s="220"/>
      <c r="D9" s="221"/>
      <c r="E9" s="222"/>
      <c r="F9" s="224"/>
      <c r="G9" s="221"/>
      <c r="H9" s="382"/>
      <c r="I9" s="333"/>
      <c r="J9" s="225"/>
      <c r="K9" s="221"/>
      <c r="L9" s="222"/>
      <c r="M9" s="222"/>
      <c r="N9" s="222"/>
      <c r="O9" s="222"/>
      <c r="P9" s="224"/>
      <c r="Q9" s="76"/>
      <c r="R9" s="76"/>
      <c r="S9" s="76"/>
      <c r="T9" s="76"/>
    </row>
    <row r="10" spans="1:20" ht="15" customHeight="1">
      <c r="A10" s="185"/>
      <c r="B10" s="176"/>
      <c r="C10" s="225" t="s">
        <v>100</v>
      </c>
      <c r="D10" s="209" t="s">
        <v>100</v>
      </c>
      <c r="E10" s="210" t="s">
        <v>231</v>
      </c>
      <c r="F10" s="216" t="s">
        <v>235</v>
      </c>
      <c r="G10" s="209" t="s">
        <v>100</v>
      </c>
      <c r="H10" s="334" t="s">
        <v>235</v>
      </c>
      <c r="I10" s="335"/>
      <c r="J10" s="225" t="s">
        <v>28</v>
      </c>
      <c r="K10" s="209" t="s">
        <v>100</v>
      </c>
      <c r="L10" s="210" t="s">
        <v>29</v>
      </c>
      <c r="M10" s="210" t="s">
        <v>231</v>
      </c>
      <c r="N10" s="210" t="s">
        <v>29</v>
      </c>
      <c r="O10" s="210" t="s">
        <v>235</v>
      </c>
      <c r="P10" s="216" t="s">
        <v>29</v>
      </c>
      <c r="Q10" s="76"/>
      <c r="R10" s="76"/>
      <c r="S10" s="76"/>
      <c r="T10" s="76"/>
    </row>
    <row r="11" spans="1:20" ht="19.5" customHeight="1" thickBot="1">
      <c r="A11" s="235" t="s">
        <v>30</v>
      </c>
      <c r="B11" s="336" t="s">
        <v>31</v>
      </c>
      <c r="C11" s="337"/>
      <c r="D11" s="338"/>
      <c r="E11" s="339"/>
      <c r="F11" s="340"/>
      <c r="G11" s="232"/>
      <c r="H11" s="341"/>
      <c r="I11" s="342"/>
      <c r="J11" s="231"/>
      <c r="K11" s="232"/>
      <c r="L11" s="233"/>
      <c r="M11" s="233"/>
      <c r="N11" s="233"/>
      <c r="O11" s="233"/>
      <c r="P11" s="234"/>
      <c r="Q11" s="76"/>
      <c r="R11" s="76"/>
      <c r="S11" s="76"/>
      <c r="T11" s="76"/>
    </row>
    <row r="12" spans="1:20" ht="18.75" customHeight="1">
      <c r="A12" s="343">
        <v>1</v>
      </c>
      <c r="B12" s="344" t="s">
        <v>32</v>
      </c>
      <c r="C12" s="345">
        <f>IF(C8="","DEZ VORJHR",C8+D12-G12)</f>
        <v>0</v>
      </c>
      <c r="D12" s="590"/>
      <c r="E12" s="591"/>
      <c r="F12" s="346">
        <f aca="true" t="shared" si="0" ref="F12:F30">IF(D12=0,"",E12/D12)</f>
      </c>
      <c r="G12" s="590"/>
      <c r="H12" s="251">
        <f aca="true" t="shared" si="1" ref="H12:H30">F12</f>
      </c>
      <c r="I12" s="346">
        <f>IF(H12="","",H12*G12)</f>
      </c>
      <c r="J12" s="455">
        <f>(G12*$O$4)/1000</f>
        <v>0</v>
      </c>
      <c r="K12" s="590"/>
      <c r="L12" s="347" t="str">
        <f aca="true" t="shared" si="2" ref="L12:L30">IF(K12=0,"-",IF(G12="0","",((G12-K12)/K12)*100))</f>
        <v>-</v>
      </c>
      <c r="M12" s="598"/>
      <c r="N12" s="347">
        <f>IF(I12="","",((I12-M12)/M12)*100)</f>
      </c>
      <c r="O12" s="251" t="str">
        <f aca="true" t="shared" si="3" ref="O12:O30">IF(K12=0,"-",M12/K12)</f>
        <v>-</v>
      </c>
      <c r="P12" s="346">
        <f>IF(I12="","",((F12-O12)/O12)*100)</f>
      </c>
      <c r="Q12" s="80"/>
      <c r="R12" s="81"/>
      <c r="S12" s="81"/>
      <c r="T12" s="81"/>
    </row>
    <row r="13" spans="1:20" ht="18.75" customHeight="1">
      <c r="A13" s="235">
        <v>2</v>
      </c>
      <c r="B13" s="236" t="s">
        <v>33</v>
      </c>
      <c r="C13" s="348">
        <f>C12+D13-G13</f>
        <v>0</v>
      </c>
      <c r="D13" s="592"/>
      <c r="E13" s="593"/>
      <c r="F13" s="239">
        <f t="shared" si="0"/>
      </c>
      <c r="G13" s="592"/>
      <c r="H13" s="237">
        <f t="shared" si="1"/>
      </c>
      <c r="I13" s="239">
        <f>IF(H13="","",H13*G13)</f>
      </c>
      <c r="J13" s="406">
        <f>(G13*$O$4)/1000</f>
        <v>0</v>
      </c>
      <c r="K13" s="592"/>
      <c r="L13" s="238" t="str">
        <f t="shared" si="2"/>
        <v>-</v>
      </c>
      <c r="M13" s="602"/>
      <c r="N13" s="238">
        <f>IF(I13="","",((I13-M13)/M13)*100)</f>
      </c>
      <c r="O13" s="237" t="str">
        <f t="shared" si="3"/>
        <v>-</v>
      </c>
      <c r="P13" s="239">
        <f aca="true" t="shared" si="4" ref="P13:P26">IF(I13="","",((F13-O13)/O13)*100)</f>
      </c>
      <c r="Q13" s="80"/>
      <c r="R13" s="81"/>
      <c r="S13" s="81"/>
      <c r="T13" s="81"/>
    </row>
    <row r="14" spans="1:20" ht="18.75" customHeight="1" thickBot="1">
      <c r="A14" s="240">
        <v>3</v>
      </c>
      <c r="B14" s="241" t="s">
        <v>34</v>
      </c>
      <c r="C14" s="246">
        <f>C13+D14-G14</f>
        <v>0</v>
      </c>
      <c r="D14" s="594"/>
      <c r="E14" s="595"/>
      <c r="F14" s="244">
        <f t="shared" si="0"/>
      </c>
      <c r="G14" s="594"/>
      <c r="H14" s="242">
        <f t="shared" si="1"/>
      </c>
      <c r="I14" s="244">
        <f>IF(H14="","",H14*G14)</f>
      </c>
      <c r="J14" s="408">
        <f aca="true" t="shared" si="5" ref="J14:J28">(G14*$O$4)/1000</f>
        <v>0</v>
      </c>
      <c r="K14" s="594"/>
      <c r="L14" s="243" t="str">
        <f t="shared" si="2"/>
        <v>-</v>
      </c>
      <c r="M14" s="606"/>
      <c r="N14" s="243">
        <f>IF(I14="","",((I14-M14)/M14)*100)</f>
      </c>
      <c r="O14" s="242" t="str">
        <f t="shared" si="3"/>
        <v>-</v>
      </c>
      <c r="P14" s="244">
        <f t="shared" si="4"/>
      </c>
      <c r="Q14" s="80"/>
      <c r="R14" s="81"/>
      <c r="S14" s="81"/>
      <c r="T14" s="81"/>
    </row>
    <row r="15" spans="1:20" ht="18.75" customHeight="1" thickBot="1" thickTop="1">
      <c r="A15" s="240">
        <v>4</v>
      </c>
      <c r="B15" s="245" t="s">
        <v>35</v>
      </c>
      <c r="C15" s="246">
        <f>C14</f>
        <v>0</v>
      </c>
      <c r="D15" s="156">
        <f>SUM(D12:D14)</f>
        <v>0</v>
      </c>
      <c r="E15" s="247">
        <f>SUM(E12:E14)</f>
        <v>0</v>
      </c>
      <c r="F15" s="565">
        <f t="shared" si="0"/>
      </c>
      <c r="G15" s="156">
        <f>SUM(G12:G14)</f>
        <v>0</v>
      </c>
      <c r="H15" s="242">
        <f t="shared" si="1"/>
      </c>
      <c r="I15" s="244">
        <f>SUM(I12:I14)</f>
        <v>0</v>
      </c>
      <c r="J15" s="408">
        <f t="shared" si="5"/>
        <v>0</v>
      </c>
      <c r="K15" s="156">
        <f>SUM(K12:K14)</f>
        <v>0</v>
      </c>
      <c r="L15" s="243" t="str">
        <f t="shared" si="2"/>
        <v>-</v>
      </c>
      <c r="M15" s="242">
        <f>SUM(M12:M14)</f>
        <v>0</v>
      </c>
      <c r="N15" s="243">
        <f>IF(I15=0,"",((I15-M15)/M15)*100)</f>
      </c>
      <c r="O15" s="242" t="str">
        <f t="shared" si="3"/>
        <v>-</v>
      </c>
      <c r="P15" s="244">
        <f>IF(I15=0,"",((F15-O15)/O15)*100)</f>
      </c>
      <c r="Q15" s="80"/>
      <c r="R15" s="81"/>
      <c r="S15" s="81"/>
      <c r="T15" s="81"/>
    </row>
    <row r="16" spans="1:20" ht="18.75" customHeight="1" thickTop="1">
      <c r="A16" s="235">
        <v>5</v>
      </c>
      <c r="B16" s="236" t="s">
        <v>36</v>
      </c>
      <c r="C16" s="348">
        <f>C14+D16-G16</f>
        <v>0</v>
      </c>
      <c r="D16" s="592"/>
      <c r="E16" s="593"/>
      <c r="F16" s="346">
        <f t="shared" si="0"/>
      </c>
      <c r="G16" s="592"/>
      <c r="H16" s="237">
        <f t="shared" si="1"/>
      </c>
      <c r="I16" s="239">
        <f>IF(H16="","",H16*G16)</f>
      </c>
      <c r="J16" s="406">
        <f t="shared" si="5"/>
        <v>0</v>
      </c>
      <c r="K16" s="592"/>
      <c r="L16" s="238" t="str">
        <f t="shared" si="2"/>
        <v>-</v>
      </c>
      <c r="M16" s="602"/>
      <c r="N16" s="238">
        <f aca="true" t="shared" si="6" ref="N16:N26">IF(I16="","",((I16-M16)/M16)*100)</f>
      </c>
      <c r="O16" s="237" t="str">
        <f t="shared" si="3"/>
        <v>-</v>
      </c>
      <c r="P16" s="239">
        <f t="shared" si="4"/>
      </c>
      <c r="Q16" s="80"/>
      <c r="R16" s="81"/>
      <c r="S16" s="81"/>
      <c r="T16" s="81"/>
    </row>
    <row r="17" spans="1:20" ht="18.75" customHeight="1">
      <c r="A17" s="235">
        <v>6</v>
      </c>
      <c r="B17" s="236" t="s">
        <v>37</v>
      </c>
      <c r="C17" s="348">
        <f>C16+D17-G17</f>
        <v>0</v>
      </c>
      <c r="D17" s="592"/>
      <c r="E17" s="593"/>
      <c r="F17" s="239">
        <f t="shared" si="0"/>
      </c>
      <c r="G17" s="592"/>
      <c r="H17" s="237">
        <f t="shared" si="1"/>
      </c>
      <c r="I17" s="239">
        <f>IF(H17="","",H17*G17)</f>
      </c>
      <c r="J17" s="406">
        <f t="shared" si="5"/>
        <v>0</v>
      </c>
      <c r="K17" s="592"/>
      <c r="L17" s="238" t="str">
        <f t="shared" si="2"/>
        <v>-</v>
      </c>
      <c r="M17" s="602"/>
      <c r="N17" s="238">
        <f t="shared" si="6"/>
      </c>
      <c r="O17" s="237" t="str">
        <f t="shared" si="3"/>
        <v>-</v>
      </c>
      <c r="P17" s="239">
        <f t="shared" si="4"/>
      </c>
      <c r="Q17" s="80"/>
      <c r="R17" s="81"/>
      <c r="S17" s="81"/>
      <c r="T17" s="81"/>
    </row>
    <row r="18" spans="1:20" ht="18.75" customHeight="1" thickBot="1">
      <c r="A18" s="240">
        <v>7</v>
      </c>
      <c r="B18" s="241" t="s">
        <v>38</v>
      </c>
      <c r="C18" s="246">
        <f>C17+D18-G18</f>
        <v>0</v>
      </c>
      <c r="D18" s="594"/>
      <c r="E18" s="595"/>
      <c r="F18" s="244">
        <f t="shared" si="0"/>
      </c>
      <c r="G18" s="594"/>
      <c r="H18" s="242">
        <f t="shared" si="1"/>
      </c>
      <c r="I18" s="244">
        <f>IF(H18="","",H18*G18)</f>
      </c>
      <c r="J18" s="408">
        <f t="shared" si="5"/>
        <v>0</v>
      </c>
      <c r="K18" s="594"/>
      <c r="L18" s="243" t="str">
        <f t="shared" si="2"/>
        <v>-</v>
      </c>
      <c r="M18" s="606"/>
      <c r="N18" s="243">
        <f t="shared" si="6"/>
      </c>
      <c r="O18" s="242" t="str">
        <f t="shared" si="3"/>
        <v>-</v>
      </c>
      <c r="P18" s="244">
        <f t="shared" si="4"/>
      </c>
      <c r="Q18" s="80"/>
      <c r="R18" s="81"/>
      <c r="S18" s="81"/>
      <c r="T18" s="81"/>
    </row>
    <row r="19" spans="1:20" ht="18.75" customHeight="1" thickBot="1" thickTop="1">
      <c r="A19" s="240">
        <v>8</v>
      </c>
      <c r="B19" s="245" t="s">
        <v>39</v>
      </c>
      <c r="C19" s="246">
        <f>C18</f>
        <v>0</v>
      </c>
      <c r="D19" s="156">
        <f>SUM(D16:D18)</f>
        <v>0</v>
      </c>
      <c r="E19" s="247">
        <f>SUM(E16:E18)</f>
        <v>0</v>
      </c>
      <c r="F19" s="565">
        <f t="shared" si="0"/>
      </c>
      <c r="G19" s="156">
        <f>SUM(G16:G18)</f>
        <v>0</v>
      </c>
      <c r="H19" s="242">
        <f t="shared" si="1"/>
      </c>
      <c r="I19" s="244">
        <f>SUM(I16:I18)</f>
        <v>0</v>
      </c>
      <c r="J19" s="408">
        <f t="shared" si="5"/>
        <v>0</v>
      </c>
      <c r="K19" s="156">
        <f>SUM(K16:K18)</f>
        <v>0</v>
      </c>
      <c r="L19" s="243" t="str">
        <f t="shared" si="2"/>
        <v>-</v>
      </c>
      <c r="M19" s="242">
        <f>SUM(M16:M18)</f>
        <v>0</v>
      </c>
      <c r="N19" s="243">
        <f>IF(I19=0,"",((I19-M19)/M19)*100)</f>
      </c>
      <c r="O19" s="242" t="str">
        <f t="shared" si="3"/>
        <v>-</v>
      </c>
      <c r="P19" s="244">
        <f>IF(I19=0,"",((F19-O19)/O19)*100)</f>
      </c>
      <c r="Q19" s="80"/>
      <c r="R19" s="81"/>
      <c r="S19" s="81"/>
      <c r="T19" s="81"/>
    </row>
    <row r="20" spans="1:20" ht="18.75" customHeight="1" thickTop="1">
      <c r="A20" s="235">
        <v>9</v>
      </c>
      <c r="B20" s="236" t="s">
        <v>40</v>
      </c>
      <c r="C20" s="348">
        <f>C18+D20-G20</f>
        <v>0</v>
      </c>
      <c r="D20" s="592"/>
      <c r="E20" s="593"/>
      <c r="F20" s="346">
        <f t="shared" si="0"/>
      </c>
      <c r="G20" s="592"/>
      <c r="H20" s="237">
        <f t="shared" si="1"/>
      </c>
      <c r="I20" s="239">
        <f>IF(H20="","",H20*G20)</f>
      </c>
      <c r="J20" s="406">
        <f t="shared" si="5"/>
        <v>0</v>
      </c>
      <c r="K20" s="592"/>
      <c r="L20" s="238" t="str">
        <f t="shared" si="2"/>
        <v>-</v>
      </c>
      <c r="M20" s="602"/>
      <c r="N20" s="238">
        <f t="shared" si="6"/>
      </c>
      <c r="O20" s="237" t="str">
        <f t="shared" si="3"/>
        <v>-</v>
      </c>
      <c r="P20" s="239">
        <f t="shared" si="4"/>
      </c>
      <c r="Q20" s="80"/>
      <c r="R20" s="81"/>
      <c r="S20" s="81"/>
      <c r="T20" s="81"/>
    </row>
    <row r="21" spans="1:20" ht="18.75" customHeight="1">
      <c r="A21" s="235">
        <v>10</v>
      </c>
      <c r="B21" s="236" t="s">
        <v>41</v>
      </c>
      <c r="C21" s="348">
        <f>C20+D21-G21</f>
        <v>0</v>
      </c>
      <c r="D21" s="592"/>
      <c r="E21" s="593"/>
      <c r="F21" s="239">
        <f t="shared" si="0"/>
      </c>
      <c r="G21" s="592"/>
      <c r="H21" s="237">
        <f t="shared" si="1"/>
      </c>
      <c r="I21" s="239">
        <f>IF(H21="","",H21*G21)</f>
      </c>
      <c r="J21" s="406">
        <f t="shared" si="5"/>
        <v>0</v>
      </c>
      <c r="K21" s="592"/>
      <c r="L21" s="238" t="str">
        <f t="shared" si="2"/>
        <v>-</v>
      </c>
      <c r="M21" s="602"/>
      <c r="N21" s="238">
        <f t="shared" si="6"/>
      </c>
      <c r="O21" s="237" t="str">
        <f t="shared" si="3"/>
        <v>-</v>
      </c>
      <c r="P21" s="239">
        <f t="shared" si="4"/>
      </c>
      <c r="Q21" s="80"/>
      <c r="R21" s="81"/>
      <c r="S21" s="81"/>
      <c r="T21" s="81"/>
    </row>
    <row r="22" spans="1:20" ht="18.75" customHeight="1" thickBot="1">
      <c r="A22" s="240">
        <v>11</v>
      </c>
      <c r="B22" s="241" t="s">
        <v>42</v>
      </c>
      <c r="C22" s="246">
        <f>C21+D22-G22</f>
        <v>0</v>
      </c>
      <c r="D22" s="594"/>
      <c r="E22" s="595"/>
      <c r="F22" s="244">
        <f t="shared" si="0"/>
      </c>
      <c r="G22" s="594"/>
      <c r="H22" s="242">
        <f t="shared" si="1"/>
      </c>
      <c r="I22" s="244">
        <f>IF(H22="","",H22*G22)</f>
      </c>
      <c r="J22" s="408">
        <f t="shared" si="5"/>
        <v>0</v>
      </c>
      <c r="K22" s="594"/>
      <c r="L22" s="243" t="str">
        <f t="shared" si="2"/>
        <v>-</v>
      </c>
      <c r="M22" s="606"/>
      <c r="N22" s="243">
        <f t="shared" si="6"/>
      </c>
      <c r="O22" s="242" t="str">
        <f t="shared" si="3"/>
        <v>-</v>
      </c>
      <c r="P22" s="244">
        <f t="shared" si="4"/>
      </c>
      <c r="Q22" s="80"/>
      <c r="R22" s="81"/>
      <c r="S22" s="81"/>
      <c r="T22" s="81"/>
    </row>
    <row r="23" spans="1:20" ht="18.75" customHeight="1" thickBot="1" thickTop="1">
      <c r="A23" s="240">
        <v>12</v>
      </c>
      <c r="B23" s="245" t="s">
        <v>43</v>
      </c>
      <c r="C23" s="246">
        <f>C22</f>
        <v>0</v>
      </c>
      <c r="D23" s="156">
        <f>SUM(D20:D22)</f>
        <v>0</v>
      </c>
      <c r="E23" s="247">
        <f>SUM(E20:E22)</f>
        <v>0</v>
      </c>
      <c r="F23" s="565">
        <f t="shared" si="0"/>
      </c>
      <c r="G23" s="156">
        <f>SUM(G20:G22)</f>
        <v>0</v>
      </c>
      <c r="H23" s="242">
        <f t="shared" si="1"/>
      </c>
      <c r="I23" s="244">
        <f>SUM(I20:I22)</f>
        <v>0</v>
      </c>
      <c r="J23" s="408">
        <f t="shared" si="5"/>
        <v>0</v>
      </c>
      <c r="K23" s="156">
        <f>SUM(K20:K22)</f>
        <v>0</v>
      </c>
      <c r="L23" s="243" t="str">
        <f t="shared" si="2"/>
        <v>-</v>
      </c>
      <c r="M23" s="242">
        <f>SUM(M20:M22)</f>
        <v>0</v>
      </c>
      <c r="N23" s="243">
        <f>IF(I23=0,"",((I23-M23)/M23)*100)</f>
      </c>
      <c r="O23" s="242" t="str">
        <f t="shared" si="3"/>
        <v>-</v>
      </c>
      <c r="P23" s="244">
        <f>IF(I23=0,"",((F23-O23)/O23)*100)</f>
      </c>
      <c r="Q23" s="80"/>
      <c r="R23" s="81"/>
      <c r="S23" s="81"/>
      <c r="T23" s="81"/>
    </row>
    <row r="24" spans="1:20" ht="18.75" customHeight="1" thickTop="1">
      <c r="A24" s="235">
        <v>13</v>
      </c>
      <c r="B24" s="236" t="s">
        <v>44</v>
      </c>
      <c r="C24" s="348">
        <f>C22+D24-G24</f>
        <v>0</v>
      </c>
      <c r="D24" s="592"/>
      <c r="E24" s="593"/>
      <c r="F24" s="346">
        <f t="shared" si="0"/>
      </c>
      <c r="G24" s="592"/>
      <c r="H24" s="237">
        <f t="shared" si="1"/>
      </c>
      <c r="I24" s="239">
        <f>IF(H24="","",H24*G24)</f>
      </c>
      <c r="J24" s="406">
        <f t="shared" si="5"/>
        <v>0</v>
      </c>
      <c r="K24" s="592"/>
      <c r="L24" s="238" t="str">
        <f t="shared" si="2"/>
        <v>-</v>
      </c>
      <c r="M24" s="602"/>
      <c r="N24" s="238">
        <f t="shared" si="6"/>
      </c>
      <c r="O24" s="237" t="str">
        <f t="shared" si="3"/>
        <v>-</v>
      </c>
      <c r="P24" s="239">
        <f t="shared" si="4"/>
      </c>
      <c r="Q24" s="80"/>
      <c r="R24" s="81"/>
      <c r="S24" s="81"/>
      <c r="T24" s="81"/>
    </row>
    <row r="25" spans="1:20" ht="18.75" customHeight="1">
      <c r="A25" s="235">
        <v>14</v>
      </c>
      <c r="B25" s="236" t="s">
        <v>45</v>
      </c>
      <c r="C25" s="348">
        <f>C24+D25-G25</f>
        <v>0</v>
      </c>
      <c r="D25" s="592"/>
      <c r="E25" s="593"/>
      <c r="F25" s="239">
        <f t="shared" si="0"/>
      </c>
      <c r="G25" s="592"/>
      <c r="H25" s="237">
        <f t="shared" si="1"/>
      </c>
      <c r="I25" s="239">
        <f>IF(H25="","",H25*G25)</f>
      </c>
      <c r="J25" s="406">
        <f t="shared" si="5"/>
        <v>0</v>
      </c>
      <c r="K25" s="592"/>
      <c r="L25" s="238" t="str">
        <f t="shared" si="2"/>
        <v>-</v>
      </c>
      <c r="M25" s="602"/>
      <c r="N25" s="238">
        <f t="shared" si="6"/>
      </c>
      <c r="O25" s="237" t="str">
        <f t="shared" si="3"/>
        <v>-</v>
      </c>
      <c r="P25" s="239">
        <f t="shared" si="4"/>
      </c>
      <c r="Q25" s="80"/>
      <c r="R25" s="81"/>
      <c r="S25" s="81"/>
      <c r="T25" s="81"/>
    </row>
    <row r="26" spans="1:20" ht="18.75" customHeight="1" thickBot="1">
      <c r="A26" s="240">
        <v>15</v>
      </c>
      <c r="B26" s="241" t="s">
        <v>46</v>
      </c>
      <c r="C26" s="246">
        <f>C25+D26-G26</f>
        <v>0</v>
      </c>
      <c r="D26" s="594"/>
      <c r="E26" s="595"/>
      <c r="F26" s="244">
        <f t="shared" si="0"/>
      </c>
      <c r="G26" s="594"/>
      <c r="H26" s="242">
        <f t="shared" si="1"/>
      </c>
      <c r="I26" s="244">
        <f>IF(H26="","",H26*G26)</f>
      </c>
      <c r="J26" s="408">
        <f t="shared" si="5"/>
        <v>0</v>
      </c>
      <c r="K26" s="594"/>
      <c r="L26" s="243" t="str">
        <f t="shared" si="2"/>
        <v>-</v>
      </c>
      <c r="M26" s="606"/>
      <c r="N26" s="243">
        <f t="shared" si="6"/>
      </c>
      <c r="O26" s="242" t="str">
        <f t="shared" si="3"/>
        <v>-</v>
      </c>
      <c r="P26" s="244">
        <f t="shared" si="4"/>
      </c>
      <c r="Q26" s="80"/>
      <c r="R26" s="81"/>
      <c r="S26" s="81"/>
      <c r="T26" s="81"/>
    </row>
    <row r="27" spans="1:20" ht="18.75" customHeight="1" thickBot="1" thickTop="1">
      <c r="A27" s="240">
        <v>16</v>
      </c>
      <c r="B27" s="245" t="s">
        <v>47</v>
      </c>
      <c r="C27" s="246">
        <f>C26</f>
        <v>0</v>
      </c>
      <c r="D27" s="156">
        <f>SUM(D24:D26)</f>
        <v>0</v>
      </c>
      <c r="E27" s="247">
        <f>SUM(E24:E26)</f>
        <v>0</v>
      </c>
      <c r="F27" s="565">
        <f t="shared" si="0"/>
      </c>
      <c r="G27" s="156">
        <f>SUM(G24:G26)</f>
        <v>0</v>
      </c>
      <c r="H27" s="242">
        <f t="shared" si="1"/>
      </c>
      <c r="I27" s="244">
        <f>SUM(I24:I26)</f>
        <v>0</v>
      </c>
      <c r="J27" s="408">
        <f t="shared" si="5"/>
        <v>0</v>
      </c>
      <c r="K27" s="156">
        <f>SUM(K24:K26)</f>
        <v>0</v>
      </c>
      <c r="L27" s="243" t="str">
        <f t="shared" si="2"/>
        <v>-</v>
      </c>
      <c r="M27" s="242">
        <f>SUM(M24:M26)</f>
        <v>0</v>
      </c>
      <c r="N27" s="243">
        <f>IF(I27=0,"",((I27-M27)/M27)*100)</f>
      </c>
      <c r="O27" s="242" t="str">
        <f t="shared" si="3"/>
        <v>-</v>
      </c>
      <c r="P27" s="244">
        <f>IF(I27=0,"",((F27-O27)/O27)*100)</f>
      </c>
      <c r="Q27" s="80"/>
      <c r="R27" s="81"/>
      <c r="S27" s="81"/>
      <c r="T27" s="81"/>
    </row>
    <row r="28" spans="1:20" ht="18.75" customHeight="1" thickTop="1">
      <c r="A28" s="235">
        <v>17</v>
      </c>
      <c r="B28" s="492" t="s">
        <v>48</v>
      </c>
      <c r="C28" s="348"/>
      <c r="D28" s="154">
        <f>D15+D19+D23+D27</f>
        <v>0</v>
      </c>
      <c r="E28" s="493">
        <f>E15+E19+E23+E27</f>
        <v>0</v>
      </c>
      <c r="F28" s="346">
        <f t="shared" si="0"/>
      </c>
      <c r="G28" s="154">
        <f>G15+G19+G23+G27</f>
        <v>0</v>
      </c>
      <c r="H28" s="237">
        <f t="shared" si="1"/>
      </c>
      <c r="I28" s="239">
        <f>I15+I19+I23+I27</f>
        <v>0</v>
      </c>
      <c r="J28" s="406">
        <f t="shared" si="5"/>
        <v>0</v>
      </c>
      <c r="K28" s="154">
        <f>K15+K19+K23+K27</f>
        <v>0</v>
      </c>
      <c r="L28" s="238" t="str">
        <f t="shared" si="2"/>
        <v>-</v>
      </c>
      <c r="M28" s="237">
        <f>M15+M19+M23+M27</f>
        <v>0</v>
      </c>
      <c r="N28" s="238">
        <f>IF(I28=0,"",((I28-M28)/M28)*100)</f>
      </c>
      <c r="O28" s="237" t="str">
        <f t="shared" si="3"/>
        <v>-</v>
      </c>
      <c r="P28" s="239">
        <f>IF(I28=0,"",((F28-O28)/O28)*100)</f>
      </c>
      <c r="Q28" s="80"/>
      <c r="R28" s="81"/>
      <c r="S28" s="81"/>
      <c r="T28" s="81"/>
    </row>
    <row r="29" spans="1:16" ht="18.75" customHeight="1">
      <c r="A29" s="479">
        <v>18</v>
      </c>
      <c r="B29" s="477" t="s">
        <v>49</v>
      </c>
      <c r="C29" s="466"/>
      <c r="D29" s="471">
        <f aca="true" t="shared" si="7" ref="D29:M29">D19+D23</f>
        <v>0</v>
      </c>
      <c r="E29" s="480">
        <f t="shared" si="7"/>
        <v>0</v>
      </c>
      <c r="F29" s="239">
        <f t="shared" si="0"/>
      </c>
      <c r="G29" s="480">
        <f t="shared" si="7"/>
        <v>0</v>
      </c>
      <c r="H29" s="573">
        <f t="shared" si="1"/>
      </c>
      <c r="I29" s="574">
        <f t="shared" si="7"/>
        <v>0</v>
      </c>
      <c r="J29" s="533">
        <f t="shared" si="7"/>
        <v>0</v>
      </c>
      <c r="K29" s="566">
        <f t="shared" si="7"/>
        <v>0</v>
      </c>
      <c r="L29" s="238" t="str">
        <f t="shared" si="2"/>
        <v>-</v>
      </c>
      <c r="M29" s="535">
        <f t="shared" si="7"/>
        <v>0</v>
      </c>
      <c r="N29" s="238">
        <f>IF(I29=0,"",((I29-M29)/M29)*100)</f>
      </c>
      <c r="O29" s="237" t="str">
        <f t="shared" si="3"/>
        <v>-</v>
      </c>
      <c r="P29" s="239">
        <f>IF(I29=0,"",((F29-O29)/O29)*100)</f>
      </c>
    </row>
    <row r="30" spans="1:16" ht="18.75" customHeight="1" thickBot="1">
      <c r="A30" s="473">
        <v>19</v>
      </c>
      <c r="B30" s="490" t="s">
        <v>50</v>
      </c>
      <c r="C30" s="61"/>
      <c r="D30" s="489">
        <f aca="true" t="shared" si="8" ref="D30:M30">D15+D27</f>
        <v>0</v>
      </c>
      <c r="E30" s="59">
        <f t="shared" si="8"/>
        <v>0</v>
      </c>
      <c r="F30" s="248">
        <f t="shared" si="0"/>
      </c>
      <c r="G30" s="59">
        <f t="shared" si="8"/>
        <v>0</v>
      </c>
      <c r="H30" s="576">
        <f t="shared" si="1"/>
      </c>
      <c r="I30" s="577">
        <f t="shared" si="8"/>
        <v>0</v>
      </c>
      <c r="J30" s="536">
        <f t="shared" si="8"/>
        <v>0</v>
      </c>
      <c r="K30" s="567">
        <f t="shared" si="8"/>
        <v>0</v>
      </c>
      <c r="L30" s="250" t="str">
        <f t="shared" si="2"/>
        <v>-</v>
      </c>
      <c r="M30" s="63">
        <f t="shared" si="8"/>
        <v>0</v>
      </c>
      <c r="N30" s="250">
        <f>IF(I30=0,"",((I30-M30)/M30)*100)</f>
      </c>
      <c r="O30" s="249" t="str">
        <f t="shared" si="3"/>
        <v>-</v>
      </c>
      <c r="P30" s="248">
        <f>IF(I30=0,"",((F30-O30)/O30)*100)</f>
      </c>
    </row>
  </sheetData>
  <sheetProtection password="CA4B" sheet="1" objects="1" scenarios="1"/>
  <printOptions/>
  <pageMargins left="0.1968503937007874" right="0.1968503937007874" top="0.64" bottom="0.1968503937007874" header="0.5118110236220472" footer="0.29"/>
  <pageSetup horizontalDpi="360" verticalDpi="360" orientation="landscape" paperSize="9" r:id="rId1"/>
  <headerFooter alignWithMargins="0">
    <oddHeader>&amp;R&amp;D   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showGridLines="0" workbookViewId="0" topLeftCell="A4">
      <selection activeCell="E30" sqref="E30"/>
    </sheetView>
  </sheetViews>
  <sheetFormatPr defaultColWidth="11.421875" defaultRowHeight="12.75"/>
  <cols>
    <col min="1" max="1" width="4.7109375" style="0" customWidth="1"/>
    <col min="2" max="2" width="9.28125" style="0" customWidth="1"/>
    <col min="3" max="3" width="9.421875" style="0" customWidth="1"/>
    <col min="4" max="4" width="10.140625" style="0" customWidth="1"/>
    <col min="5" max="5" width="10.421875" style="0" customWidth="1"/>
    <col min="6" max="6" width="8.140625" style="0" customWidth="1"/>
    <col min="7" max="8" width="10.8515625" style="0" customWidth="1"/>
    <col min="9" max="10" width="10.140625" style="0" customWidth="1"/>
    <col min="11" max="11" width="9.421875" style="0" customWidth="1"/>
    <col min="12" max="12" width="6.8515625" style="0" customWidth="1"/>
    <col min="13" max="13" width="9.28125" style="0" customWidth="1"/>
    <col min="14" max="14" width="6.421875" style="0" customWidth="1"/>
    <col min="15" max="15" width="7.140625" style="0" customWidth="1"/>
    <col min="16" max="16" width="6.8515625" style="0" customWidth="1"/>
  </cols>
  <sheetData>
    <row r="1" spans="1:16" ht="19.5" thickBot="1">
      <c r="A1" s="568" t="s">
        <v>0</v>
      </c>
      <c r="B1" s="78"/>
      <c r="C1" s="77" t="s">
        <v>1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6" ht="19.5" customHeight="1">
      <c r="A2" s="182" t="s">
        <v>76</v>
      </c>
      <c r="B2" s="183"/>
      <c r="C2" s="183"/>
      <c r="D2" s="183"/>
      <c r="E2" s="183"/>
      <c r="F2" s="315" t="s">
        <v>3</v>
      </c>
      <c r="G2" s="316"/>
      <c r="H2" s="162">
        <f>Deckblatt!E16</f>
        <v>2006</v>
      </c>
      <c r="I2" s="150"/>
      <c r="J2" s="150"/>
      <c r="K2" s="150"/>
      <c r="L2" s="302"/>
      <c r="M2" s="317" t="s">
        <v>77</v>
      </c>
      <c r="N2" s="150"/>
      <c r="O2" s="145"/>
      <c r="P2" s="184" t="s">
        <v>78</v>
      </c>
    </row>
    <row r="3" spans="1:16" ht="19.5" customHeight="1">
      <c r="A3" s="185"/>
      <c r="B3" s="176"/>
      <c r="C3" s="176"/>
      <c r="D3" s="176"/>
      <c r="E3" s="176"/>
      <c r="F3" s="164" t="s">
        <v>6</v>
      </c>
      <c r="G3" s="165"/>
      <c r="H3" s="146"/>
      <c r="I3" s="146"/>
      <c r="J3" s="146"/>
      <c r="K3" s="146"/>
      <c r="L3" s="147"/>
      <c r="M3" s="186" t="s">
        <v>79</v>
      </c>
      <c r="N3" s="151"/>
      <c r="O3" s="147"/>
      <c r="P3" s="188"/>
    </row>
    <row r="4" spans="1:16" ht="19.5" customHeight="1" thickBot="1">
      <c r="A4" s="318" t="s">
        <v>7</v>
      </c>
      <c r="B4" s="303">
        <f>Deckblatt!E16</f>
        <v>2006</v>
      </c>
      <c r="C4" s="254"/>
      <c r="D4" s="254"/>
      <c r="E4" s="254"/>
      <c r="F4" s="319" t="s">
        <v>80</v>
      </c>
      <c r="G4" s="320"/>
      <c r="H4" s="148"/>
      <c r="I4" s="148"/>
      <c r="J4" s="148"/>
      <c r="K4" s="148"/>
      <c r="L4" s="149"/>
      <c r="M4" s="321" t="s">
        <v>81</v>
      </c>
      <c r="N4" s="152"/>
      <c r="O4" s="149" t="s">
        <v>82</v>
      </c>
      <c r="P4" s="322"/>
    </row>
    <row r="5" spans="1:16" ht="15" customHeight="1">
      <c r="A5" s="207" t="s">
        <v>83</v>
      </c>
      <c r="B5" s="323"/>
      <c r="C5" s="191" t="s">
        <v>84</v>
      </c>
      <c r="D5" s="192" t="s">
        <v>85</v>
      </c>
      <c r="E5" s="193"/>
      <c r="F5" s="194"/>
      <c r="G5" s="192" t="s">
        <v>86</v>
      </c>
      <c r="H5" s="193"/>
      <c r="I5" s="464"/>
      <c r="J5" s="350"/>
      <c r="K5" s="202" t="s">
        <v>14</v>
      </c>
      <c r="L5" s="217"/>
      <c r="M5" s="202"/>
      <c r="N5" s="202"/>
      <c r="O5" s="202"/>
      <c r="P5" s="211"/>
    </row>
    <row r="6" spans="1:16" ht="15" customHeight="1">
      <c r="A6" s="207" t="s">
        <v>87</v>
      </c>
      <c r="B6" s="323"/>
      <c r="C6" s="200" t="s">
        <v>88</v>
      </c>
      <c r="D6" s="201"/>
      <c r="E6" s="202"/>
      <c r="F6" s="203"/>
      <c r="G6" s="326"/>
      <c r="H6" s="206"/>
      <c r="I6" s="216"/>
      <c r="J6" s="225"/>
      <c r="K6" s="206"/>
      <c r="L6" s="206"/>
      <c r="M6" s="202"/>
      <c r="N6" s="202"/>
      <c r="O6" s="176"/>
      <c r="P6" s="188"/>
    </row>
    <row r="7" spans="1:16" ht="15" customHeight="1">
      <c r="A7" s="328"/>
      <c r="B7" s="329"/>
      <c r="C7" s="225" t="s">
        <v>89</v>
      </c>
      <c r="D7" s="209" t="s">
        <v>90</v>
      </c>
      <c r="E7" s="210" t="s">
        <v>91</v>
      </c>
      <c r="F7" s="330" t="s">
        <v>92</v>
      </c>
      <c r="G7" s="209" t="s">
        <v>90</v>
      </c>
      <c r="H7" s="331" t="s">
        <v>22</v>
      </c>
      <c r="I7" s="216" t="s">
        <v>27</v>
      </c>
      <c r="J7" s="332" t="s">
        <v>93</v>
      </c>
      <c r="K7" s="210" t="s">
        <v>94</v>
      </c>
      <c r="L7" s="210" t="s">
        <v>23</v>
      </c>
      <c r="M7" s="210" t="s">
        <v>27</v>
      </c>
      <c r="N7" s="210" t="s">
        <v>23</v>
      </c>
      <c r="O7" s="215" t="s">
        <v>22</v>
      </c>
      <c r="P7" s="216" t="s">
        <v>23</v>
      </c>
    </row>
    <row r="8" spans="1:16" ht="15" customHeight="1">
      <c r="A8" s="207"/>
      <c r="B8" s="217"/>
      <c r="C8" s="618">
        <v>0</v>
      </c>
      <c r="D8" s="352"/>
      <c r="E8" s="210" t="s">
        <v>95</v>
      </c>
      <c r="F8" s="216" t="s">
        <v>71</v>
      </c>
      <c r="G8" s="209"/>
      <c r="H8" s="210"/>
      <c r="I8" s="188"/>
      <c r="J8" s="225" t="s">
        <v>96</v>
      </c>
      <c r="K8" s="210" t="s">
        <v>26</v>
      </c>
      <c r="L8" s="210"/>
      <c r="M8" s="210" t="s">
        <v>26</v>
      </c>
      <c r="N8" s="210"/>
      <c r="O8" s="210" t="s">
        <v>26</v>
      </c>
      <c r="P8" s="216"/>
    </row>
    <row r="9" spans="1:16" ht="15" customHeight="1">
      <c r="A9" s="207"/>
      <c r="B9" s="217"/>
      <c r="C9" s="220"/>
      <c r="D9" s="221"/>
      <c r="E9" s="222"/>
      <c r="F9" s="224"/>
      <c r="G9" s="221"/>
      <c r="H9" s="310"/>
      <c r="I9" s="224"/>
      <c r="J9" s="225"/>
      <c r="K9" s="222"/>
      <c r="L9" s="222"/>
      <c r="M9" s="222"/>
      <c r="N9" s="222"/>
      <c r="O9" s="222"/>
      <c r="P9" s="224"/>
    </row>
    <row r="10" spans="1:16" ht="15" customHeight="1">
      <c r="A10" s="185"/>
      <c r="B10" s="176"/>
      <c r="C10" s="225" t="s">
        <v>87</v>
      </c>
      <c r="D10" s="209" t="s">
        <v>87</v>
      </c>
      <c r="E10" s="210" t="s">
        <v>231</v>
      </c>
      <c r="F10" s="216" t="s">
        <v>234</v>
      </c>
      <c r="G10" s="209" t="s">
        <v>87</v>
      </c>
      <c r="H10" s="334" t="s">
        <v>234</v>
      </c>
      <c r="I10" s="216" t="s">
        <v>231</v>
      </c>
      <c r="J10" s="225" t="s">
        <v>28</v>
      </c>
      <c r="K10" s="210" t="s">
        <v>87</v>
      </c>
      <c r="L10" s="210" t="s">
        <v>29</v>
      </c>
      <c r="M10" s="210" t="s">
        <v>231</v>
      </c>
      <c r="N10" s="210" t="s">
        <v>29</v>
      </c>
      <c r="O10" s="210" t="s">
        <v>234</v>
      </c>
      <c r="P10" s="216" t="s">
        <v>29</v>
      </c>
    </row>
    <row r="11" spans="1:16" ht="18.75" customHeight="1" thickBot="1">
      <c r="A11" s="235" t="s">
        <v>30</v>
      </c>
      <c r="B11" s="336" t="s">
        <v>31</v>
      </c>
      <c r="C11" s="231"/>
      <c r="D11" s="338"/>
      <c r="E11" s="339"/>
      <c r="F11" s="340"/>
      <c r="G11" s="338"/>
      <c r="H11" s="351"/>
      <c r="I11" s="340"/>
      <c r="J11" s="231"/>
      <c r="K11" s="339"/>
      <c r="L11" s="339"/>
      <c r="M11" s="339"/>
      <c r="N11" s="339"/>
      <c r="O11" s="339"/>
      <c r="P11" s="340"/>
    </row>
    <row r="12" spans="1:16" ht="18.75" customHeight="1">
      <c r="A12" s="343">
        <v>1</v>
      </c>
      <c r="B12" s="344" t="s">
        <v>32</v>
      </c>
      <c r="C12" s="345">
        <f>IF(C8="","DEZ VORJHR",C8+D12-G12)</f>
        <v>0</v>
      </c>
      <c r="D12" s="590"/>
      <c r="E12" s="591"/>
      <c r="F12" s="346">
        <f aca="true" t="shared" si="0" ref="F12:F30">IF(D12=0,"",E12/D12)</f>
      </c>
      <c r="G12" s="590"/>
      <c r="H12" s="251">
        <f aca="true" t="shared" si="1" ref="H12:H30">F12</f>
      </c>
      <c r="I12" s="346">
        <f>IF(H12="","",H12*G12)</f>
      </c>
      <c r="J12" s="455">
        <f>(G12*$O$4)/1000</f>
        <v>0</v>
      </c>
      <c r="K12" s="590"/>
      <c r="L12" s="347" t="str">
        <f aca="true" t="shared" si="2" ref="L12:L30">IF(K12=0,"-",((G12-K12)/K12)*100)</f>
        <v>-</v>
      </c>
      <c r="M12" s="598"/>
      <c r="N12" s="347">
        <f>IF(I12="","",((I12-M12)/M12)*100)</f>
      </c>
      <c r="O12" s="251" t="str">
        <f aca="true" t="shared" si="3" ref="O12:O30">IF(K12=0,"-",M12/K12)</f>
        <v>-</v>
      </c>
      <c r="P12" s="346">
        <f>IF(I12="","",((F12-O12)/O12)*100)</f>
      </c>
    </row>
    <row r="13" spans="1:16" ht="18.75" customHeight="1">
      <c r="A13" s="235">
        <v>2</v>
      </c>
      <c r="B13" s="236" t="s">
        <v>33</v>
      </c>
      <c r="C13" s="348">
        <f>C12+D13-G13</f>
        <v>0</v>
      </c>
      <c r="D13" s="592"/>
      <c r="E13" s="593"/>
      <c r="F13" s="239">
        <f t="shared" si="0"/>
      </c>
      <c r="G13" s="592"/>
      <c r="H13" s="237">
        <f t="shared" si="1"/>
      </c>
      <c r="I13" s="239">
        <f>IF(H13="","",H13*G13)</f>
      </c>
      <c r="J13" s="406">
        <f>(G13*$O$4)/1000</f>
        <v>0</v>
      </c>
      <c r="K13" s="592"/>
      <c r="L13" s="238" t="str">
        <f t="shared" si="2"/>
        <v>-</v>
      </c>
      <c r="M13" s="602"/>
      <c r="N13" s="238">
        <f>IF(I13="","",((I13-M13)/M13)*100)</f>
      </c>
      <c r="O13" s="237" t="str">
        <f t="shared" si="3"/>
        <v>-</v>
      </c>
      <c r="P13" s="239">
        <f aca="true" t="shared" si="4" ref="P13:P26">IF(I13="","",((F13-O13)/O13)*100)</f>
      </c>
    </row>
    <row r="14" spans="1:16" ht="18.75" customHeight="1" thickBot="1">
      <c r="A14" s="240">
        <v>3</v>
      </c>
      <c r="B14" s="241" t="s">
        <v>34</v>
      </c>
      <c r="C14" s="246">
        <f>C13+D14-G14</f>
        <v>0</v>
      </c>
      <c r="D14" s="594"/>
      <c r="E14" s="595"/>
      <c r="F14" s="244">
        <f t="shared" si="0"/>
      </c>
      <c r="G14" s="594"/>
      <c r="H14" s="242">
        <f t="shared" si="1"/>
      </c>
      <c r="I14" s="244">
        <f>IF(H14="","",H14*G14)</f>
      </c>
      <c r="J14" s="408">
        <f aca="true" t="shared" si="5" ref="J14:J28">(G14*$O$4)/1000</f>
        <v>0</v>
      </c>
      <c r="K14" s="594"/>
      <c r="L14" s="243" t="str">
        <f t="shared" si="2"/>
        <v>-</v>
      </c>
      <c r="M14" s="606"/>
      <c r="N14" s="243">
        <f>IF(I14="","",((I14-M14)/M14)*100)</f>
      </c>
      <c r="O14" s="242" t="str">
        <f t="shared" si="3"/>
        <v>-</v>
      </c>
      <c r="P14" s="244">
        <f t="shared" si="4"/>
      </c>
    </row>
    <row r="15" spans="1:16" ht="18.75" customHeight="1" thickBot="1" thickTop="1">
      <c r="A15" s="240">
        <v>4</v>
      </c>
      <c r="B15" s="245" t="s">
        <v>35</v>
      </c>
      <c r="C15" s="246">
        <f>C14</f>
        <v>0</v>
      </c>
      <c r="D15" s="156">
        <f>SUM(D12:D14)</f>
        <v>0</v>
      </c>
      <c r="E15" s="247">
        <f>SUM(E12:E14)</f>
        <v>0</v>
      </c>
      <c r="F15" s="565">
        <f t="shared" si="0"/>
      </c>
      <c r="G15" s="156">
        <f>SUM(G12:G14)</f>
        <v>0</v>
      </c>
      <c r="H15" s="242">
        <f t="shared" si="1"/>
      </c>
      <c r="I15" s="244">
        <f>SUM(I12:I14)</f>
        <v>0</v>
      </c>
      <c r="J15" s="408">
        <f t="shared" si="5"/>
        <v>0</v>
      </c>
      <c r="K15" s="156">
        <f>SUM(K12:K14)</f>
        <v>0</v>
      </c>
      <c r="L15" s="243" t="str">
        <f t="shared" si="2"/>
        <v>-</v>
      </c>
      <c r="M15" s="242">
        <f>SUM(M12:M14)</f>
        <v>0</v>
      </c>
      <c r="N15" s="243" t="str">
        <f>IF(M15=0,"-",((I15-M15)/M15)*100)</f>
        <v>-</v>
      </c>
      <c r="O15" s="242" t="str">
        <f t="shared" si="3"/>
        <v>-</v>
      </c>
      <c r="P15" s="244" t="str">
        <f>IF(O15=0,"-",IF(O15="-","-",((F15-O15)/O15)*100))</f>
        <v>-</v>
      </c>
    </row>
    <row r="16" spans="1:16" ht="18.75" customHeight="1" thickTop="1">
      <c r="A16" s="235">
        <v>5</v>
      </c>
      <c r="B16" s="236" t="s">
        <v>36</v>
      </c>
      <c r="C16" s="348">
        <f>C14+D16-G16</f>
        <v>0</v>
      </c>
      <c r="D16" s="592"/>
      <c r="E16" s="593"/>
      <c r="F16" s="346">
        <f t="shared" si="0"/>
      </c>
      <c r="G16" s="592"/>
      <c r="H16" s="237">
        <f t="shared" si="1"/>
      </c>
      <c r="I16" s="239">
        <f>IF(H16="","",H16*G16)</f>
      </c>
      <c r="J16" s="406">
        <f t="shared" si="5"/>
        <v>0</v>
      </c>
      <c r="K16" s="592"/>
      <c r="L16" s="238" t="str">
        <f t="shared" si="2"/>
        <v>-</v>
      </c>
      <c r="M16" s="602"/>
      <c r="N16" s="238">
        <f aca="true" t="shared" si="6" ref="N16:N26">IF(I16="","",((I16-M16)/M16)*100)</f>
      </c>
      <c r="O16" s="237" t="str">
        <f t="shared" si="3"/>
        <v>-</v>
      </c>
      <c r="P16" s="239">
        <f t="shared" si="4"/>
      </c>
    </row>
    <row r="17" spans="1:16" ht="18.75" customHeight="1">
      <c r="A17" s="235">
        <v>6</v>
      </c>
      <c r="B17" s="236" t="s">
        <v>37</v>
      </c>
      <c r="C17" s="348">
        <f>C16+D17-G17</f>
        <v>0</v>
      </c>
      <c r="D17" s="592"/>
      <c r="E17" s="593"/>
      <c r="F17" s="239">
        <f t="shared" si="0"/>
      </c>
      <c r="G17" s="592"/>
      <c r="H17" s="237">
        <f t="shared" si="1"/>
      </c>
      <c r="I17" s="239">
        <f>IF(H17="","",H17*G17)</f>
      </c>
      <c r="J17" s="406">
        <f t="shared" si="5"/>
        <v>0</v>
      </c>
      <c r="K17" s="592"/>
      <c r="L17" s="238" t="str">
        <f t="shared" si="2"/>
        <v>-</v>
      </c>
      <c r="M17" s="602"/>
      <c r="N17" s="238">
        <f t="shared" si="6"/>
      </c>
      <c r="O17" s="237" t="str">
        <f t="shared" si="3"/>
        <v>-</v>
      </c>
      <c r="P17" s="239">
        <f t="shared" si="4"/>
      </c>
    </row>
    <row r="18" spans="1:16" ht="18.75" customHeight="1" thickBot="1">
      <c r="A18" s="240">
        <v>7</v>
      </c>
      <c r="B18" s="241" t="s">
        <v>38</v>
      </c>
      <c r="C18" s="246">
        <f>C17+D18-G18</f>
        <v>0</v>
      </c>
      <c r="D18" s="594"/>
      <c r="E18" s="595"/>
      <c r="F18" s="244">
        <f t="shared" si="0"/>
      </c>
      <c r="G18" s="594"/>
      <c r="H18" s="242">
        <f t="shared" si="1"/>
      </c>
      <c r="I18" s="244">
        <f>IF(H18="","",H18*G18)</f>
      </c>
      <c r="J18" s="408">
        <f t="shared" si="5"/>
        <v>0</v>
      </c>
      <c r="K18" s="594"/>
      <c r="L18" s="243" t="str">
        <f t="shared" si="2"/>
        <v>-</v>
      </c>
      <c r="M18" s="606"/>
      <c r="N18" s="243">
        <f t="shared" si="6"/>
      </c>
      <c r="O18" s="242" t="str">
        <f t="shared" si="3"/>
        <v>-</v>
      </c>
      <c r="P18" s="244">
        <f t="shared" si="4"/>
      </c>
    </row>
    <row r="19" spans="1:16" ht="18.75" customHeight="1" thickBot="1" thickTop="1">
      <c r="A19" s="240">
        <v>8</v>
      </c>
      <c r="B19" s="245" t="s">
        <v>39</v>
      </c>
      <c r="C19" s="246">
        <f>C18</f>
        <v>0</v>
      </c>
      <c r="D19" s="156">
        <f>SUM(D16:D18)</f>
        <v>0</v>
      </c>
      <c r="E19" s="247">
        <f>SUM(E16:E18)</f>
        <v>0</v>
      </c>
      <c r="F19" s="565">
        <f t="shared" si="0"/>
      </c>
      <c r="G19" s="156">
        <f>SUM(G16:G18)</f>
        <v>0</v>
      </c>
      <c r="H19" s="242">
        <f t="shared" si="1"/>
      </c>
      <c r="I19" s="244">
        <f>SUM(I16:I18)</f>
        <v>0</v>
      </c>
      <c r="J19" s="408">
        <f t="shared" si="5"/>
        <v>0</v>
      </c>
      <c r="K19" s="156">
        <f>SUM(K16:K18)</f>
        <v>0</v>
      </c>
      <c r="L19" s="243" t="str">
        <f t="shared" si="2"/>
        <v>-</v>
      </c>
      <c r="M19" s="242">
        <f>SUM(M16:M18)</f>
        <v>0</v>
      </c>
      <c r="N19" s="243" t="str">
        <f>IF(M19=0,"-",((I19-M19)/M19)*100)</f>
        <v>-</v>
      </c>
      <c r="O19" s="242" t="str">
        <f t="shared" si="3"/>
        <v>-</v>
      </c>
      <c r="P19" s="244" t="str">
        <f>IF(O19=0,"-",IF(O19="-","-",((F19-O19)/O19)*100))</f>
        <v>-</v>
      </c>
    </row>
    <row r="20" spans="1:16" ht="18.75" customHeight="1" thickTop="1">
      <c r="A20" s="235">
        <v>9</v>
      </c>
      <c r="B20" s="236" t="s">
        <v>40</v>
      </c>
      <c r="C20" s="348">
        <f>C18+D20-G20</f>
        <v>0</v>
      </c>
      <c r="D20" s="592"/>
      <c r="E20" s="593"/>
      <c r="F20" s="346">
        <f t="shared" si="0"/>
      </c>
      <c r="G20" s="592"/>
      <c r="H20" s="237">
        <f t="shared" si="1"/>
      </c>
      <c r="I20" s="239">
        <f>IF(H20="","",H20*G20)</f>
      </c>
      <c r="J20" s="406">
        <f t="shared" si="5"/>
        <v>0</v>
      </c>
      <c r="K20" s="592"/>
      <c r="L20" s="238" t="str">
        <f t="shared" si="2"/>
        <v>-</v>
      </c>
      <c r="M20" s="602"/>
      <c r="N20" s="238">
        <f t="shared" si="6"/>
      </c>
      <c r="O20" s="237" t="str">
        <f t="shared" si="3"/>
        <v>-</v>
      </c>
      <c r="P20" s="239">
        <f t="shared" si="4"/>
      </c>
    </row>
    <row r="21" spans="1:16" ht="18.75" customHeight="1">
      <c r="A21" s="235">
        <v>10</v>
      </c>
      <c r="B21" s="236" t="s">
        <v>41</v>
      </c>
      <c r="C21" s="348">
        <f>C20+D21-G21</f>
        <v>0</v>
      </c>
      <c r="D21" s="592"/>
      <c r="E21" s="593"/>
      <c r="F21" s="239">
        <f t="shared" si="0"/>
      </c>
      <c r="G21" s="592"/>
      <c r="H21" s="237">
        <f t="shared" si="1"/>
      </c>
      <c r="I21" s="239">
        <f>IF(H21="","",H21*G21)</f>
      </c>
      <c r="J21" s="406">
        <f t="shared" si="5"/>
        <v>0</v>
      </c>
      <c r="K21" s="592"/>
      <c r="L21" s="238" t="str">
        <f t="shared" si="2"/>
        <v>-</v>
      </c>
      <c r="M21" s="602"/>
      <c r="N21" s="238">
        <f t="shared" si="6"/>
      </c>
      <c r="O21" s="237" t="str">
        <f t="shared" si="3"/>
        <v>-</v>
      </c>
      <c r="P21" s="239">
        <f t="shared" si="4"/>
      </c>
    </row>
    <row r="22" spans="1:16" ht="18.75" customHeight="1" thickBot="1">
      <c r="A22" s="240">
        <v>11</v>
      </c>
      <c r="B22" s="241" t="s">
        <v>42</v>
      </c>
      <c r="C22" s="246">
        <f>C21+D22-G22</f>
        <v>0</v>
      </c>
      <c r="D22" s="594"/>
      <c r="E22" s="595"/>
      <c r="F22" s="244">
        <f t="shared" si="0"/>
      </c>
      <c r="G22" s="594"/>
      <c r="H22" s="242">
        <f t="shared" si="1"/>
      </c>
      <c r="I22" s="244">
        <f>IF(H22="","",H22*G22)</f>
      </c>
      <c r="J22" s="408">
        <f t="shared" si="5"/>
        <v>0</v>
      </c>
      <c r="K22" s="594"/>
      <c r="L22" s="243" t="str">
        <f t="shared" si="2"/>
        <v>-</v>
      </c>
      <c r="M22" s="606"/>
      <c r="N22" s="243">
        <f t="shared" si="6"/>
      </c>
      <c r="O22" s="242" t="str">
        <f t="shared" si="3"/>
        <v>-</v>
      </c>
      <c r="P22" s="244">
        <f t="shared" si="4"/>
      </c>
    </row>
    <row r="23" spans="1:16" ht="18.75" customHeight="1" thickBot="1" thickTop="1">
      <c r="A23" s="240">
        <v>12</v>
      </c>
      <c r="B23" s="245" t="s">
        <v>43</v>
      </c>
      <c r="C23" s="246">
        <f>C22</f>
        <v>0</v>
      </c>
      <c r="D23" s="156">
        <f>SUM(D20:D22)</f>
        <v>0</v>
      </c>
      <c r="E23" s="247">
        <f>SUM(E20:E22)</f>
        <v>0</v>
      </c>
      <c r="F23" s="565">
        <f t="shared" si="0"/>
      </c>
      <c r="G23" s="156">
        <f>SUM(G20:G22)</f>
        <v>0</v>
      </c>
      <c r="H23" s="242">
        <f t="shared" si="1"/>
      </c>
      <c r="I23" s="244">
        <f>SUM(I20:I22)</f>
        <v>0</v>
      </c>
      <c r="J23" s="408">
        <f t="shared" si="5"/>
        <v>0</v>
      </c>
      <c r="K23" s="156">
        <f>SUM(K20:K22)</f>
        <v>0</v>
      </c>
      <c r="L23" s="243" t="str">
        <f t="shared" si="2"/>
        <v>-</v>
      </c>
      <c r="M23" s="242">
        <f>SUM(M20:M22)</f>
        <v>0</v>
      </c>
      <c r="N23" s="243" t="str">
        <f>IF(M23=0,"-",((I23-M23)/M23)*100)</f>
        <v>-</v>
      </c>
      <c r="O23" s="242" t="str">
        <f t="shared" si="3"/>
        <v>-</v>
      </c>
      <c r="P23" s="244" t="str">
        <f>IF(O23=0,"-",IF(O23="-","-",((F23-O23)/O23)*100))</f>
        <v>-</v>
      </c>
    </row>
    <row r="24" spans="1:16" ht="18.75" customHeight="1" thickTop="1">
      <c r="A24" s="235">
        <v>13</v>
      </c>
      <c r="B24" s="236" t="s">
        <v>44</v>
      </c>
      <c r="C24" s="348">
        <f>C22+D24-G24</f>
        <v>0</v>
      </c>
      <c r="D24" s="592"/>
      <c r="E24" s="593"/>
      <c r="F24" s="346">
        <f t="shared" si="0"/>
      </c>
      <c r="G24" s="592"/>
      <c r="H24" s="237">
        <f t="shared" si="1"/>
      </c>
      <c r="I24" s="239">
        <f>IF(H24="","",H24*G24)</f>
      </c>
      <c r="J24" s="406">
        <f t="shared" si="5"/>
        <v>0</v>
      </c>
      <c r="K24" s="592"/>
      <c r="L24" s="238" t="str">
        <f t="shared" si="2"/>
        <v>-</v>
      </c>
      <c r="M24" s="602"/>
      <c r="N24" s="238">
        <f t="shared" si="6"/>
      </c>
      <c r="O24" s="237" t="str">
        <f t="shared" si="3"/>
        <v>-</v>
      </c>
      <c r="P24" s="239">
        <f t="shared" si="4"/>
      </c>
    </row>
    <row r="25" spans="1:16" ht="18.75" customHeight="1">
      <c r="A25" s="235">
        <v>14</v>
      </c>
      <c r="B25" s="236" t="s">
        <v>45</v>
      </c>
      <c r="C25" s="348">
        <f>C24+D25-G25</f>
        <v>0</v>
      </c>
      <c r="D25" s="592"/>
      <c r="E25" s="593"/>
      <c r="F25" s="239">
        <f t="shared" si="0"/>
      </c>
      <c r="G25" s="592"/>
      <c r="H25" s="237">
        <f t="shared" si="1"/>
      </c>
      <c r="I25" s="239">
        <f>IF(H25="","",H25*G25)</f>
      </c>
      <c r="J25" s="406">
        <f t="shared" si="5"/>
        <v>0</v>
      </c>
      <c r="K25" s="592"/>
      <c r="L25" s="238" t="str">
        <f t="shared" si="2"/>
        <v>-</v>
      </c>
      <c r="M25" s="602"/>
      <c r="N25" s="238">
        <f t="shared" si="6"/>
      </c>
      <c r="O25" s="237" t="str">
        <f t="shared" si="3"/>
        <v>-</v>
      </c>
      <c r="P25" s="239">
        <f t="shared" si="4"/>
      </c>
    </row>
    <row r="26" spans="1:16" ht="18.75" customHeight="1" thickBot="1">
      <c r="A26" s="240">
        <v>15</v>
      </c>
      <c r="B26" s="241" t="s">
        <v>46</v>
      </c>
      <c r="C26" s="246">
        <f>C25+D26-G26</f>
        <v>0</v>
      </c>
      <c r="D26" s="594"/>
      <c r="E26" s="595"/>
      <c r="F26" s="244">
        <f t="shared" si="0"/>
      </c>
      <c r="G26" s="594"/>
      <c r="H26" s="242">
        <f t="shared" si="1"/>
      </c>
      <c r="I26" s="244">
        <f>IF(H26="","",H26*G26)</f>
      </c>
      <c r="J26" s="408">
        <f t="shared" si="5"/>
        <v>0</v>
      </c>
      <c r="K26" s="594"/>
      <c r="L26" s="243" t="str">
        <f t="shared" si="2"/>
        <v>-</v>
      </c>
      <c r="M26" s="606"/>
      <c r="N26" s="243">
        <f t="shared" si="6"/>
      </c>
      <c r="O26" s="242" t="str">
        <f t="shared" si="3"/>
        <v>-</v>
      </c>
      <c r="P26" s="244">
        <f t="shared" si="4"/>
      </c>
    </row>
    <row r="27" spans="1:16" ht="18.75" customHeight="1" thickBot="1" thickTop="1">
      <c r="A27" s="240">
        <v>16</v>
      </c>
      <c r="B27" s="245" t="s">
        <v>47</v>
      </c>
      <c r="C27" s="246">
        <f>C26</f>
        <v>0</v>
      </c>
      <c r="D27" s="156">
        <f>SUM(D24:D26)</f>
        <v>0</v>
      </c>
      <c r="E27" s="247">
        <f>SUM(E24:E26)</f>
        <v>0</v>
      </c>
      <c r="F27" s="565">
        <f t="shared" si="0"/>
      </c>
      <c r="G27" s="156">
        <f>SUM(G24:G26)</f>
        <v>0</v>
      </c>
      <c r="H27" s="242">
        <f t="shared" si="1"/>
      </c>
      <c r="I27" s="244">
        <f>SUM(I24:I26)</f>
        <v>0</v>
      </c>
      <c r="J27" s="408">
        <f t="shared" si="5"/>
        <v>0</v>
      </c>
      <c r="K27" s="156">
        <f>SUM(K24:K26)</f>
        <v>0</v>
      </c>
      <c r="L27" s="243" t="str">
        <f t="shared" si="2"/>
        <v>-</v>
      </c>
      <c r="M27" s="242">
        <f>SUM(M24:M26)</f>
        <v>0</v>
      </c>
      <c r="N27" s="243" t="str">
        <f>IF(M27=0,"-",((I27-M27)/M27)*100)</f>
        <v>-</v>
      </c>
      <c r="O27" s="242" t="str">
        <f t="shared" si="3"/>
        <v>-</v>
      </c>
      <c r="P27" s="244" t="str">
        <f>IF(O27=0,"-",IF(O27="-","-",((F27-O27)/O27)*100))</f>
        <v>-</v>
      </c>
    </row>
    <row r="28" spans="1:16" ht="18.75" customHeight="1" thickTop="1">
      <c r="A28" s="235">
        <v>17</v>
      </c>
      <c r="B28" s="492" t="s">
        <v>48</v>
      </c>
      <c r="C28" s="348"/>
      <c r="D28" s="154">
        <f>D15+D19+D23+D27</f>
        <v>0</v>
      </c>
      <c r="E28" s="493">
        <f>E15+E19+E23+E27</f>
        <v>0</v>
      </c>
      <c r="F28" s="346">
        <f t="shared" si="0"/>
      </c>
      <c r="G28" s="154">
        <f>G15+G19+G23+G27</f>
        <v>0</v>
      </c>
      <c r="H28" s="237">
        <f t="shared" si="1"/>
      </c>
      <c r="I28" s="239">
        <f>I15+I19+I23+I27</f>
        <v>0</v>
      </c>
      <c r="J28" s="406">
        <f t="shared" si="5"/>
        <v>0</v>
      </c>
      <c r="K28" s="154">
        <f>K15+K19+K23+K27</f>
        <v>0</v>
      </c>
      <c r="L28" s="238" t="str">
        <f t="shared" si="2"/>
        <v>-</v>
      </c>
      <c r="M28" s="237">
        <f>M15+M19+M23+M27</f>
        <v>0</v>
      </c>
      <c r="N28" s="238" t="str">
        <f>IF(M28=0,"-",((I28-M28)/M28)*100)</f>
        <v>-</v>
      </c>
      <c r="O28" s="237" t="str">
        <f t="shared" si="3"/>
        <v>-</v>
      </c>
      <c r="P28" s="239" t="str">
        <f>IF(O28=0,"-",IF(O28="-","-",((F28-O28)/O28)*100))</f>
        <v>-</v>
      </c>
    </row>
    <row r="29" spans="1:16" ht="18.75" customHeight="1">
      <c r="A29" s="479">
        <v>18</v>
      </c>
      <c r="B29" s="477" t="s">
        <v>49</v>
      </c>
      <c r="C29" s="466"/>
      <c r="D29" s="471">
        <f aca="true" t="shared" si="7" ref="D29:M29">D19+D23</f>
        <v>0</v>
      </c>
      <c r="E29" s="480">
        <f t="shared" si="7"/>
        <v>0</v>
      </c>
      <c r="F29" s="239">
        <f t="shared" si="0"/>
      </c>
      <c r="G29" s="480">
        <f>G19+G23</f>
        <v>0</v>
      </c>
      <c r="H29" s="573">
        <f t="shared" si="1"/>
      </c>
      <c r="I29" s="535">
        <f>I19+I23</f>
        <v>0</v>
      </c>
      <c r="J29" s="533">
        <f t="shared" si="7"/>
        <v>0</v>
      </c>
      <c r="K29" s="566">
        <f t="shared" si="7"/>
        <v>0</v>
      </c>
      <c r="L29" s="238" t="str">
        <f t="shared" si="2"/>
        <v>-</v>
      </c>
      <c r="M29" s="535">
        <f t="shared" si="7"/>
        <v>0</v>
      </c>
      <c r="N29" s="238" t="str">
        <f>IF(M29=0,"-",((I29-M29)/M29)*100)</f>
        <v>-</v>
      </c>
      <c r="O29" s="237" t="str">
        <f t="shared" si="3"/>
        <v>-</v>
      </c>
      <c r="P29" s="239" t="str">
        <f>IF(O29=0,"-",IF(O29="-","-",((F29-O29)/O29)*100))</f>
        <v>-</v>
      </c>
    </row>
    <row r="30" spans="1:16" ht="18.75" customHeight="1" thickBot="1">
      <c r="A30" s="473">
        <v>19</v>
      </c>
      <c r="B30" s="490" t="s">
        <v>50</v>
      </c>
      <c r="C30" s="61"/>
      <c r="D30" s="489">
        <f aca="true" t="shared" si="8" ref="D30:M30">D15+D27</f>
        <v>0</v>
      </c>
      <c r="E30" s="59">
        <f t="shared" si="8"/>
        <v>0</v>
      </c>
      <c r="F30" s="248">
        <f t="shared" si="0"/>
      </c>
      <c r="G30" s="59">
        <f>G15+G27</f>
        <v>0</v>
      </c>
      <c r="H30" s="576">
        <f t="shared" si="1"/>
      </c>
      <c r="I30" s="63">
        <f>I15+I27</f>
        <v>0</v>
      </c>
      <c r="J30" s="536">
        <f t="shared" si="8"/>
        <v>0</v>
      </c>
      <c r="K30" s="567">
        <f t="shared" si="8"/>
        <v>0</v>
      </c>
      <c r="L30" s="250" t="str">
        <f t="shared" si="2"/>
        <v>-</v>
      </c>
      <c r="M30" s="63">
        <f t="shared" si="8"/>
        <v>0</v>
      </c>
      <c r="N30" s="250" t="str">
        <f>IF(M30=0,"-",((I30-M30)/M30)*100)</f>
        <v>-</v>
      </c>
      <c r="O30" s="249" t="str">
        <f t="shared" si="3"/>
        <v>-</v>
      </c>
      <c r="P30" s="248" t="str">
        <f>IF(O30=0,"-",IF(O30="-","-",((F30-O30)/O30)*100))</f>
        <v>-</v>
      </c>
    </row>
  </sheetData>
  <sheetProtection password="CA4B" sheet="1" objects="1" scenarios="1"/>
  <printOptions horizontalCentered="1"/>
  <pageMargins left="0.1968503937007874" right="0.1968503937007874" top="0.5" bottom="0.1968503937007874" header="0.32" footer="0.24"/>
  <pageSetup horizontalDpi="360" verticalDpi="360" orientation="landscape" paperSize="9" r:id="rId1"/>
  <headerFooter alignWithMargins="0">
    <oddHeader>&amp;R&amp;D   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showGridLines="0" workbookViewId="0" topLeftCell="A1">
      <selection activeCell="E30" sqref="E30"/>
    </sheetView>
  </sheetViews>
  <sheetFormatPr defaultColWidth="11.421875" defaultRowHeight="12.75"/>
  <cols>
    <col min="1" max="1" width="5.140625" style="0" customWidth="1"/>
    <col min="2" max="2" width="10.00390625" style="0" customWidth="1"/>
    <col min="3" max="3" width="10.421875" style="0" customWidth="1"/>
    <col min="5" max="5" width="10.140625" style="0" customWidth="1"/>
    <col min="6" max="6" width="6.57421875" style="0" customWidth="1"/>
    <col min="7" max="7" width="9.140625" style="0" customWidth="1"/>
    <col min="8" max="8" width="9.7109375" style="0" customWidth="1"/>
    <col min="9" max="9" width="10.140625" style="0" customWidth="1"/>
    <col min="10" max="10" width="7.8515625" style="0" customWidth="1"/>
    <col min="11" max="11" width="9.8515625" style="0" customWidth="1"/>
    <col min="12" max="12" width="6.421875" style="0" customWidth="1"/>
    <col min="14" max="14" width="7.00390625" style="0" customWidth="1"/>
    <col min="15" max="15" width="9.28125" style="0" customWidth="1"/>
    <col min="16" max="16" width="6.8515625" style="0" customWidth="1"/>
  </cols>
  <sheetData>
    <row r="1" spans="1:16" ht="19.5" thickBot="1">
      <c r="A1" s="568" t="s">
        <v>0</v>
      </c>
      <c r="B1" s="78"/>
      <c r="C1" s="77" t="s">
        <v>1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6" ht="15" customHeight="1">
      <c r="A2" s="182" t="s">
        <v>101</v>
      </c>
      <c r="B2" s="183"/>
      <c r="C2" s="183"/>
      <c r="D2" s="183"/>
      <c r="E2" s="183"/>
      <c r="F2" s="315" t="s">
        <v>3</v>
      </c>
      <c r="G2" s="316"/>
      <c r="H2" s="683" t="str">
        <f>Deckblatt!B18</f>
        <v>Mustermann</v>
      </c>
      <c r="I2" s="684"/>
      <c r="J2" s="684"/>
      <c r="K2" s="684"/>
      <c r="L2" s="685"/>
      <c r="M2" s="317" t="s">
        <v>77</v>
      </c>
      <c r="N2" s="150"/>
      <c r="O2" s="623"/>
      <c r="P2" s="184" t="s">
        <v>102</v>
      </c>
    </row>
    <row r="3" spans="1:16" ht="15" customHeight="1">
      <c r="A3" s="185"/>
      <c r="B3" s="176"/>
      <c r="C3" s="176"/>
      <c r="D3" s="176"/>
      <c r="E3" s="176"/>
      <c r="F3" s="164" t="s">
        <v>6</v>
      </c>
      <c r="G3" s="165"/>
      <c r="H3" s="686"/>
      <c r="I3" s="687"/>
      <c r="J3" s="687"/>
      <c r="K3" s="687"/>
      <c r="L3" s="688"/>
      <c r="M3" s="186" t="s">
        <v>79</v>
      </c>
      <c r="N3" s="151"/>
      <c r="O3" s="620"/>
      <c r="P3" s="188"/>
    </row>
    <row r="4" spans="1:16" ht="15" customHeight="1" thickBot="1">
      <c r="A4" s="318" t="s">
        <v>7</v>
      </c>
      <c r="B4" s="617">
        <f>Deckblatt!E16</f>
        <v>2006</v>
      </c>
      <c r="C4" s="254"/>
      <c r="D4" s="254"/>
      <c r="E4" s="254"/>
      <c r="F4" s="319" t="s">
        <v>80</v>
      </c>
      <c r="G4" s="320"/>
      <c r="H4" s="689"/>
      <c r="I4" s="690"/>
      <c r="J4" s="690"/>
      <c r="K4" s="690"/>
      <c r="L4" s="691"/>
      <c r="M4" s="321" t="s">
        <v>103</v>
      </c>
      <c r="N4" s="152"/>
      <c r="O4" s="622" t="s">
        <v>104</v>
      </c>
      <c r="P4" s="322"/>
    </row>
    <row r="5" spans="1:16" ht="15" customHeight="1">
      <c r="A5" s="207" t="s">
        <v>83</v>
      </c>
      <c r="B5" s="323"/>
      <c r="C5" s="191" t="s">
        <v>84</v>
      </c>
      <c r="D5" s="192" t="s">
        <v>85</v>
      </c>
      <c r="E5" s="193"/>
      <c r="F5" s="194"/>
      <c r="G5" s="349" t="s">
        <v>105</v>
      </c>
      <c r="H5" s="353"/>
      <c r="I5" s="354"/>
      <c r="J5" s="350"/>
      <c r="K5" s="202" t="s">
        <v>14</v>
      </c>
      <c r="L5" s="217"/>
      <c r="M5" s="202"/>
      <c r="N5" s="202"/>
      <c r="O5" s="202"/>
      <c r="P5" s="211"/>
    </row>
    <row r="6" spans="1:16" ht="15" customHeight="1">
      <c r="A6" s="207" t="s">
        <v>106</v>
      </c>
      <c r="B6" s="323"/>
      <c r="C6" s="200" t="s">
        <v>88</v>
      </c>
      <c r="D6" s="201"/>
      <c r="E6" s="202"/>
      <c r="F6" s="203"/>
      <c r="G6" s="326"/>
      <c r="H6" s="206"/>
      <c r="I6" s="206"/>
      <c r="J6" s="225"/>
      <c r="K6" s="206"/>
      <c r="L6" s="206"/>
      <c r="M6" s="202"/>
      <c r="N6" s="202"/>
      <c r="O6" s="176"/>
      <c r="P6" s="188"/>
    </row>
    <row r="7" spans="1:16" ht="15" customHeight="1">
      <c r="A7" s="328"/>
      <c r="B7" s="329"/>
      <c r="C7" s="225" t="s">
        <v>89</v>
      </c>
      <c r="D7" s="209" t="s">
        <v>90</v>
      </c>
      <c r="E7" s="210" t="s">
        <v>91</v>
      </c>
      <c r="F7" s="330" t="s">
        <v>92</v>
      </c>
      <c r="G7" s="257" t="s">
        <v>90</v>
      </c>
      <c r="H7" s="331" t="s">
        <v>22</v>
      </c>
      <c r="I7" s="216" t="s">
        <v>27</v>
      </c>
      <c r="J7" s="225" t="s">
        <v>93</v>
      </c>
      <c r="K7" s="210" t="s">
        <v>94</v>
      </c>
      <c r="L7" s="210" t="s">
        <v>23</v>
      </c>
      <c r="M7" s="210" t="s">
        <v>27</v>
      </c>
      <c r="N7" s="210" t="s">
        <v>23</v>
      </c>
      <c r="O7" s="215" t="s">
        <v>22</v>
      </c>
      <c r="P7" s="216" t="s">
        <v>23</v>
      </c>
    </row>
    <row r="8" spans="1:16" ht="15" customHeight="1">
      <c r="A8" s="207" t="s">
        <v>107</v>
      </c>
      <c r="B8" s="217"/>
      <c r="C8" s="624">
        <v>0</v>
      </c>
      <c r="D8" s="218"/>
      <c r="E8" s="210" t="s">
        <v>95</v>
      </c>
      <c r="F8" s="216" t="s">
        <v>71</v>
      </c>
      <c r="G8" s="209"/>
      <c r="H8" s="210"/>
      <c r="I8" s="188"/>
      <c r="J8" s="225" t="s">
        <v>96</v>
      </c>
      <c r="K8" s="210" t="s">
        <v>26</v>
      </c>
      <c r="L8" s="210"/>
      <c r="M8" s="210" t="s">
        <v>26</v>
      </c>
      <c r="N8" s="210"/>
      <c r="O8" s="210" t="s">
        <v>26</v>
      </c>
      <c r="P8" s="216"/>
    </row>
    <row r="9" spans="1:16" ht="15" customHeight="1">
      <c r="A9" s="207" t="s">
        <v>108</v>
      </c>
      <c r="B9" s="217"/>
      <c r="C9" s="220"/>
      <c r="D9" s="221"/>
      <c r="E9" s="222"/>
      <c r="F9" s="224"/>
      <c r="G9" s="221"/>
      <c r="H9" s="310"/>
      <c r="I9" s="224"/>
      <c r="J9" s="355"/>
      <c r="K9" s="222"/>
      <c r="L9" s="222"/>
      <c r="M9" s="222"/>
      <c r="N9" s="222"/>
      <c r="O9" s="222"/>
      <c r="P9" s="224"/>
    </row>
    <row r="10" spans="1:16" ht="15" customHeight="1">
      <c r="A10" s="185"/>
      <c r="B10" s="176"/>
      <c r="C10" s="225" t="s">
        <v>100</v>
      </c>
      <c r="D10" s="209" t="s">
        <v>100</v>
      </c>
      <c r="E10" s="210" t="s">
        <v>231</v>
      </c>
      <c r="F10" s="216" t="s">
        <v>236</v>
      </c>
      <c r="G10" s="209" t="s">
        <v>100</v>
      </c>
      <c r="H10" s="334" t="s">
        <v>236</v>
      </c>
      <c r="I10" s="216" t="s">
        <v>231</v>
      </c>
      <c r="J10" s="356" t="s">
        <v>28</v>
      </c>
      <c r="K10" s="210" t="s">
        <v>100</v>
      </c>
      <c r="L10" s="210" t="s">
        <v>29</v>
      </c>
      <c r="M10" s="210" t="s">
        <v>231</v>
      </c>
      <c r="N10" s="210" t="s">
        <v>29</v>
      </c>
      <c r="O10" s="210" t="s">
        <v>236</v>
      </c>
      <c r="P10" s="216" t="s">
        <v>29</v>
      </c>
    </row>
    <row r="11" spans="1:16" ht="19.5" customHeight="1" thickBot="1">
      <c r="A11" s="235" t="s">
        <v>30</v>
      </c>
      <c r="B11" s="336" t="s">
        <v>31</v>
      </c>
      <c r="C11" s="337"/>
      <c r="D11" s="338"/>
      <c r="E11" s="339"/>
      <c r="F11" s="340"/>
      <c r="G11" s="338"/>
      <c r="H11" s="351" t="s">
        <v>109</v>
      </c>
      <c r="I11" s="340"/>
      <c r="J11" s="357"/>
      <c r="K11" s="339"/>
      <c r="L11" s="339"/>
      <c r="M11" s="339"/>
      <c r="N11" s="339"/>
      <c r="O11" s="339"/>
      <c r="P11" s="340"/>
    </row>
    <row r="12" spans="1:16" ht="18.75" customHeight="1">
      <c r="A12" s="343">
        <v>1</v>
      </c>
      <c r="B12" s="344" t="s">
        <v>32</v>
      </c>
      <c r="C12" s="345">
        <f>IF(C8="","DEZ VORJHR",C8+D12-G12)</f>
        <v>0</v>
      </c>
      <c r="D12" s="590"/>
      <c r="E12" s="591"/>
      <c r="F12" s="346">
        <f aca="true" t="shared" si="0" ref="F12:F30">IF(D12=0,"",E12/D12)</f>
      </c>
      <c r="G12" s="590"/>
      <c r="H12" s="251">
        <f aca="true" t="shared" si="1" ref="H12:H30">F12</f>
      </c>
      <c r="I12" s="346">
        <f>IF(H12="","",H12*G12)</f>
      </c>
      <c r="J12" s="455">
        <f>(G12*O4)/1000</f>
        <v>0</v>
      </c>
      <c r="K12" s="590"/>
      <c r="L12" s="347" t="str">
        <f aca="true" t="shared" si="2" ref="L12:L30">IF(K12=0,"-",((G12-K12)/K12)*100)</f>
        <v>-</v>
      </c>
      <c r="M12" s="598"/>
      <c r="N12" s="347">
        <f>IF(I12="","",((I12-M12)/M12)*100)</f>
      </c>
      <c r="O12" s="251" t="str">
        <f aca="true" t="shared" si="3" ref="O12:O30">IF(K12=0,"-",M12/K12)</f>
        <v>-</v>
      </c>
      <c r="P12" s="346">
        <f>IF(I12="","",((F12-O12)/O12)*100)</f>
      </c>
    </row>
    <row r="13" spans="1:16" ht="18.75" customHeight="1">
      <c r="A13" s="235">
        <v>2</v>
      </c>
      <c r="B13" s="236" t="s">
        <v>33</v>
      </c>
      <c r="C13" s="348">
        <f>C12+D13-G13</f>
        <v>0</v>
      </c>
      <c r="D13" s="592"/>
      <c r="E13" s="593"/>
      <c r="F13" s="239">
        <f t="shared" si="0"/>
      </c>
      <c r="G13" s="592"/>
      <c r="H13" s="237">
        <f t="shared" si="1"/>
      </c>
      <c r="I13" s="239">
        <f>IF(H13="","",H13*G13)</f>
      </c>
      <c r="J13" s="406">
        <f aca="true" t="shared" si="4" ref="J13:J28">(G13*$O$4)/1000</f>
        <v>0</v>
      </c>
      <c r="K13" s="592"/>
      <c r="L13" s="238" t="str">
        <f t="shared" si="2"/>
        <v>-</v>
      </c>
      <c r="M13" s="602"/>
      <c r="N13" s="238">
        <f>IF(I13="","",((I13-M13)/M13)*100)</f>
      </c>
      <c r="O13" s="237" t="str">
        <f t="shared" si="3"/>
        <v>-</v>
      </c>
      <c r="P13" s="239">
        <f aca="true" t="shared" si="5" ref="P13:P26">IF(I13="","",((F13-O13)/O13)*100)</f>
      </c>
    </row>
    <row r="14" spans="1:16" ht="18.75" customHeight="1" thickBot="1">
      <c r="A14" s="240">
        <v>3</v>
      </c>
      <c r="B14" s="241" t="s">
        <v>34</v>
      </c>
      <c r="C14" s="246">
        <f>C13+D14-G14</f>
        <v>0</v>
      </c>
      <c r="D14" s="594"/>
      <c r="E14" s="595"/>
      <c r="F14" s="244">
        <f t="shared" si="0"/>
      </c>
      <c r="G14" s="594"/>
      <c r="H14" s="242">
        <f t="shared" si="1"/>
      </c>
      <c r="I14" s="244">
        <f>IF(H14="","",H14*G14)</f>
      </c>
      <c r="J14" s="408">
        <f t="shared" si="4"/>
        <v>0</v>
      </c>
      <c r="K14" s="594"/>
      <c r="L14" s="243" t="str">
        <f t="shared" si="2"/>
        <v>-</v>
      </c>
      <c r="M14" s="606"/>
      <c r="N14" s="243">
        <f>IF(I14="","",((I14-M14)/M14)*100)</f>
      </c>
      <c r="O14" s="242" t="str">
        <f t="shared" si="3"/>
        <v>-</v>
      </c>
      <c r="P14" s="244">
        <f t="shared" si="5"/>
      </c>
    </row>
    <row r="15" spans="1:16" ht="18.75" customHeight="1" thickBot="1" thickTop="1">
      <c r="A15" s="240">
        <v>4</v>
      </c>
      <c r="B15" s="245" t="s">
        <v>35</v>
      </c>
      <c r="C15" s="246">
        <f>C14</f>
        <v>0</v>
      </c>
      <c r="D15" s="156">
        <f>SUM(D12:D14)</f>
        <v>0</v>
      </c>
      <c r="E15" s="247">
        <f>SUM(E12:E14)</f>
        <v>0</v>
      </c>
      <c r="F15" s="565">
        <f t="shared" si="0"/>
      </c>
      <c r="G15" s="156">
        <f>SUM(G12:G14)</f>
        <v>0</v>
      </c>
      <c r="H15" s="242">
        <f t="shared" si="1"/>
      </c>
      <c r="I15" s="244">
        <f>SUM(I12:I14)</f>
        <v>0</v>
      </c>
      <c r="J15" s="408">
        <f t="shared" si="4"/>
        <v>0</v>
      </c>
      <c r="K15" s="156">
        <f>SUM(K12:K14)</f>
        <v>0</v>
      </c>
      <c r="L15" s="243" t="str">
        <f t="shared" si="2"/>
        <v>-</v>
      </c>
      <c r="M15" s="242">
        <f>SUM(M12:M14)</f>
        <v>0</v>
      </c>
      <c r="N15" s="243" t="str">
        <f>IF(M15=0,"-",((I15-M15)/M15)*100)</f>
        <v>-</v>
      </c>
      <c r="O15" s="242" t="str">
        <f t="shared" si="3"/>
        <v>-</v>
      </c>
      <c r="P15" s="244" t="str">
        <f>IF(O15=0,"-",IF(O15="-","-",((F15-O15)/O15)*100))</f>
        <v>-</v>
      </c>
    </row>
    <row r="16" spans="1:16" ht="18.75" customHeight="1" thickTop="1">
      <c r="A16" s="235">
        <v>5</v>
      </c>
      <c r="B16" s="236" t="s">
        <v>36</v>
      </c>
      <c r="C16" s="348">
        <f>C14+D16-G16</f>
        <v>0</v>
      </c>
      <c r="D16" s="592"/>
      <c r="E16" s="593"/>
      <c r="F16" s="346">
        <f t="shared" si="0"/>
      </c>
      <c r="G16" s="592"/>
      <c r="H16" s="237">
        <f t="shared" si="1"/>
      </c>
      <c r="I16" s="239">
        <f>IF(H16="","",H16*G16)</f>
      </c>
      <c r="J16" s="406">
        <f t="shared" si="4"/>
        <v>0</v>
      </c>
      <c r="K16" s="592"/>
      <c r="L16" s="238" t="str">
        <f t="shared" si="2"/>
        <v>-</v>
      </c>
      <c r="M16" s="602"/>
      <c r="N16" s="238">
        <f aca="true" t="shared" si="6" ref="N16:N26">IF(I16="","",((I16-M16)/M16)*100)</f>
      </c>
      <c r="O16" s="237" t="str">
        <f t="shared" si="3"/>
        <v>-</v>
      </c>
      <c r="P16" s="239">
        <f t="shared" si="5"/>
      </c>
    </row>
    <row r="17" spans="1:16" ht="18.75" customHeight="1">
      <c r="A17" s="235">
        <v>6</v>
      </c>
      <c r="B17" s="236" t="s">
        <v>37</v>
      </c>
      <c r="C17" s="348">
        <f>C16+D17-G17</f>
        <v>0</v>
      </c>
      <c r="D17" s="592"/>
      <c r="E17" s="593"/>
      <c r="F17" s="239">
        <f t="shared" si="0"/>
      </c>
      <c r="G17" s="592"/>
      <c r="H17" s="237">
        <f t="shared" si="1"/>
      </c>
      <c r="I17" s="239">
        <f>IF(H17="","",H17*G17)</f>
      </c>
      <c r="J17" s="406">
        <f t="shared" si="4"/>
        <v>0</v>
      </c>
      <c r="K17" s="592"/>
      <c r="L17" s="238" t="str">
        <f t="shared" si="2"/>
        <v>-</v>
      </c>
      <c r="M17" s="602"/>
      <c r="N17" s="238">
        <f t="shared" si="6"/>
      </c>
      <c r="O17" s="237" t="str">
        <f t="shared" si="3"/>
        <v>-</v>
      </c>
      <c r="P17" s="239">
        <f t="shared" si="5"/>
      </c>
    </row>
    <row r="18" spans="1:16" ht="18.75" customHeight="1" thickBot="1">
      <c r="A18" s="240">
        <v>7</v>
      </c>
      <c r="B18" s="241" t="s">
        <v>38</v>
      </c>
      <c r="C18" s="246">
        <f>C17+D18-G18</f>
        <v>0</v>
      </c>
      <c r="D18" s="594"/>
      <c r="E18" s="595"/>
      <c r="F18" s="244">
        <f t="shared" si="0"/>
      </c>
      <c r="G18" s="594"/>
      <c r="H18" s="242">
        <f t="shared" si="1"/>
      </c>
      <c r="I18" s="244">
        <f>IF(H18="","",H18*G18)</f>
      </c>
      <c r="J18" s="408">
        <f t="shared" si="4"/>
        <v>0</v>
      </c>
      <c r="K18" s="594"/>
      <c r="L18" s="243" t="str">
        <f t="shared" si="2"/>
        <v>-</v>
      </c>
      <c r="M18" s="606"/>
      <c r="N18" s="243">
        <f t="shared" si="6"/>
      </c>
      <c r="O18" s="242" t="str">
        <f t="shared" si="3"/>
        <v>-</v>
      </c>
      <c r="P18" s="244">
        <f t="shared" si="5"/>
      </c>
    </row>
    <row r="19" spans="1:16" ht="18.75" customHeight="1" thickBot="1" thickTop="1">
      <c r="A19" s="240">
        <v>8</v>
      </c>
      <c r="B19" s="245" t="s">
        <v>39</v>
      </c>
      <c r="C19" s="246">
        <f>C18</f>
        <v>0</v>
      </c>
      <c r="D19" s="156">
        <f>SUM(D16:D18)</f>
        <v>0</v>
      </c>
      <c r="E19" s="247">
        <f>SUM(E16:E18)</f>
        <v>0</v>
      </c>
      <c r="F19" s="565">
        <f t="shared" si="0"/>
      </c>
      <c r="G19" s="156">
        <f>SUM(G16:G18)</f>
        <v>0</v>
      </c>
      <c r="H19" s="242">
        <f t="shared" si="1"/>
      </c>
      <c r="I19" s="244">
        <f>SUM(I16:I18)</f>
        <v>0</v>
      </c>
      <c r="J19" s="408">
        <f t="shared" si="4"/>
        <v>0</v>
      </c>
      <c r="K19" s="156">
        <f>SUM(K16:K18)</f>
        <v>0</v>
      </c>
      <c r="L19" s="243" t="str">
        <f t="shared" si="2"/>
        <v>-</v>
      </c>
      <c r="M19" s="242">
        <f>SUM(M16:M18)</f>
        <v>0</v>
      </c>
      <c r="N19" s="243" t="str">
        <f>IF(M19=0,"-",((I19-M19)/M19)*100)</f>
        <v>-</v>
      </c>
      <c r="O19" s="242" t="str">
        <f t="shared" si="3"/>
        <v>-</v>
      </c>
      <c r="P19" s="244" t="str">
        <f>IF(O19=0,"-",IF(O19="-","-",((F19-O19)/O19)*100))</f>
        <v>-</v>
      </c>
    </row>
    <row r="20" spans="1:16" ht="18.75" customHeight="1" thickTop="1">
      <c r="A20" s="235">
        <v>9</v>
      </c>
      <c r="B20" s="236" t="s">
        <v>40</v>
      </c>
      <c r="C20" s="348">
        <f>C18+D20-G20</f>
        <v>0</v>
      </c>
      <c r="D20" s="592"/>
      <c r="E20" s="593"/>
      <c r="F20" s="346">
        <f t="shared" si="0"/>
      </c>
      <c r="G20" s="592"/>
      <c r="H20" s="237">
        <f t="shared" si="1"/>
      </c>
      <c r="I20" s="239">
        <f>IF(H20="","",H20*G20)</f>
      </c>
      <c r="J20" s="406">
        <f t="shared" si="4"/>
        <v>0</v>
      </c>
      <c r="K20" s="592"/>
      <c r="L20" s="238" t="str">
        <f t="shared" si="2"/>
        <v>-</v>
      </c>
      <c r="M20" s="602"/>
      <c r="N20" s="238">
        <f t="shared" si="6"/>
      </c>
      <c r="O20" s="237" t="str">
        <f t="shared" si="3"/>
        <v>-</v>
      </c>
      <c r="P20" s="239">
        <f t="shared" si="5"/>
      </c>
    </row>
    <row r="21" spans="1:16" ht="18.75" customHeight="1">
      <c r="A21" s="235">
        <v>10</v>
      </c>
      <c r="B21" s="236" t="s">
        <v>41</v>
      </c>
      <c r="C21" s="348">
        <f>C20+D21-G21</f>
        <v>0</v>
      </c>
      <c r="D21" s="592"/>
      <c r="E21" s="593"/>
      <c r="F21" s="239">
        <f t="shared" si="0"/>
      </c>
      <c r="G21" s="592"/>
      <c r="H21" s="237">
        <f t="shared" si="1"/>
      </c>
      <c r="I21" s="239">
        <f>IF(H21="","",H21*G21)</f>
      </c>
      <c r="J21" s="406">
        <f t="shared" si="4"/>
        <v>0</v>
      </c>
      <c r="K21" s="592"/>
      <c r="L21" s="238" t="str">
        <f t="shared" si="2"/>
        <v>-</v>
      </c>
      <c r="M21" s="602"/>
      <c r="N21" s="238">
        <f t="shared" si="6"/>
      </c>
      <c r="O21" s="237" t="str">
        <f t="shared" si="3"/>
        <v>-</v>
      </c>
      <c r="P21" s="239">
        <f t="shared" si="5"/>
      </c>
    </row>
    <row r="22" spans="1:16" ht="18.75" customHeight="1" thickBot="1">
      <c r="A22" s="240">
        <v>11</v>
      </c>
      <c r="B22" s="241" t="s">
        <v>42</v>
      </c>
      <c r="C22" s="246">
        <f>C21+D22-G22</f>
        <v>0</v>
      </c>
      <c r="D22" s="594"/>
      <c r="E22" s="595"/>
      <c r="F22" s="244">
        <f t="shared" si="0"/>
      </c>
      <c r="G22" s="594"/>
      <c r="H22" s="242">
        <f t="shared" si="1"/>
      </c>
      <c r="I22" s="244">
        <f>IF(H22="","",H22*G22)</f>
      </c>
      <c r="J22" s="408">
        <f t="shared" si="4"/>
        <v>0</v>
      </c>
      <c r="K22" s="594"/>
      <c r="L22" s="243" t="str">
        <f t="shared" si="2"/>
        <v>-</v>
      </c>
      <c r="M22" s="606"/>
      <c r="N22" s="243">
        <f t="shared" si="6"/>
      </c>
      <c r="O22" s="242" t="str">
        <f t="shared" si="3"/>
        <v>-</v>
      </c>
      <c r="P22" s="244">
        <f t="shared" si="5"/>
      </c>
    </row>
    <row r="23" spans="1:16" ht="18.75" customHeight="1" thickBot="1" thickTop="1">
      <c r="A23" s="240">
        <v>12</v>
      </c>
      <c r="B23" s="245" t="s">
        <v>43</v>
      </c>
      <c r="C23" s="246">
        <f>C22</f>
        <v>0</v>
      </c>
      <c r="D23" s="156">
        <f>SUM(D20:D22)</f>
        <v>0</v>
      </c>
      <c r="E23" s="247">
        <f>SUM(E20:E22)</f>
        <v>0</v>
      </c>
      <c r="F23" s="565">
        <f t="shared" si="0"/>
      </c>
      <c r="G23" s="156">
        <f>SUM(G20:G22)</f>
        <v>0</v>
      </c>
      <c r="H23" s="242">
        <f t="shared" si="1"/>
      </c>
      <c r="I23" s="244">
        <f>SUM(I20:I22)</f>
        <v>0</v>
      </c>
      <c r="J23" s="408">
        <f t="shared" si="4"/>
        <v>0</v>
      </c>
      <c r="K23" s="156">
        <f>SUM(K20:K22)</f>
        <v>0</v>
      </c>
      <c r="L23" s="243" t="str">
        <f t="shared" si="2"/>
        <v>-</v>
      </c>
      <c r="M23" s="242">
        <f>SUM(M20:M22)</f>
        <v>0</v>
      </c>
      <c r="N23" s="243" t="str">
        <f>IF(M23=0,"-",((I23-M23)/M23)*100)</f>
        <v>-</v>
      </c>
      <c r="O23" s="242" t="str">
        <f t="shared" si="3"/>
        <v>-</v>
      </c>
      <c r="P23" s="244" t="str">
        <f>IF(O23=0,"-",IF(O23="-","-",((F23-O23)/O23)*100))</f>
        <v>-</v>
      </c>
    </row>
    <row r="24" spans="1:16" ht="18.75" customHeight="1" thickTop="1">
      <c r="A24" s="235">
        <v>13</v>
      </c>
      <c r="B24" s="236" t="s">
        <v>44</v>
      </c>
      <c r="C24" s="348">
        <f>C22+D24-G24</f>
        <v>0</v>
      </c>
      <c r="D24" s="592"/>
      <c r="E24" s="593"/>
      <c r="F24" s="346">
        <f t="shared" si="0"/>
      </c>
      <c r="G24" s="592"/>
      <c r="H24" s="237">
        <f t="shared" si="1"/>
      </c>
      <c r="I24" s="239">
        <f>IF(H24="","",H24*G24)</f>
      </c>
      <c r="J24" s="406">
        <f t="shared" si="4"/>
        <v>0</v>
      </c>
      <c r="K24" s="592"/>
      <c r="L24" s="238" t="str">
        <f t="shared" si="2"/>
        <v>-</v>
      </c>
      <c r="M24" s="602"/>
      <c r="N24" s="238">
        <f t="shared" si="6"/>
      </c>
      <c r="O24" s="237" t="str">
        <f t="shared" si="3"/>
        <v>-</v>
      </c>
      <c r="P24" s="239">
        <f t="shared" si="5"/>
      </c>
    </row>
    <row r="25" spans="1:16" ht="18.75" customHeight="1">
      <c r="A25" s="235">
        <v>14</v>
      </c>
      <c r="B25" s="236" t="s">
        <v>45</v>
      </c>
      <c r="C25" s="348">
        <f>C24+D25-G25</f>
        <v>0</v>
      </c>
      <c r="D25" s="592"/>
      <c r="E25" s="593"/>
      <c r="F25" s="239">
        <f t="shared" si="0"/>
      </c>
      <c r="G25" s="592"/>
      <c r="H25" s="237">
        <f t="shared" si="1"/>
      </c>
      <c r="I25" s="239">
        <f>IF(H25="","",H25*G25)</f>
      </c>
      <c r="J25" s="406">
        <f t="shared" si="4"/>
        <v>0</v>
      </c>
      <c r="K25" s="592"/>
      <c r="L25" s="238" t="str">
        <f t="shared" si="2"/>
        <v>-</v>
      </c>
      <c r="M25" s="602"/>
      <c r="N25" s="238">
        <f t="shared" si="6"/>
      </c>
      <c r="O25" s="237" t="str">
        <f t="shared" si="3"/>
        <v>-</v>
      </c>
      <c r="P25" s="239">
        <f t="shared" si="5"/>
      </c>
    </row>
    <row r="26" spans="1:16" ht="18.75" customHeight="1" thickBot="1">
      <c r="A26" s="240">
        <v>15</v>
      </c>
      <c r="B26" s="241" t="s">
        <v>46</v>
      </c>
      <c r="C26" s="246">
        <f>C25+D26-G26</f>
        <v>0</v>
      </c>
      <c r="D26" s="594"/>
      <c r="E26" s="595"/>
      <c r="F26" s="244">
        <f t="shared" si="0"/>
      </c>
      <c r="G26" s="594"/>
      <c r="H26" s="242">
        <f t="shared" si="1"/>
      </c>
      <c r="I26" s="244">
        <f>IF(H26="","",H26*G26)</f>
      </c>
      <c r="J26" s="408">
        <f t="shared" si="4"/>
        <v>0</v>
      </c>
      <c r="K26" s="594"/>
      <c r="L26" s="243" t="str">
        <f t="shared" si="2"/>
        <v>-</v>
      </c>
      <c r="M26" s="606"/>
      <c r="N26" s="243">
        <f t="shared" si="6"/>
      </c>
      <c r="O26" s="242" t="str">
        <f t="shared" si="3"/>
        <v>-</v>
      </c>
      <c r="P26" s="244">
        <f t="shared" si="5"/>
      </c>
    </row>
    <row r="27" spans="1:16" ht="18.75" customHeight="1" thickBot="1" thickTop="1">
      <c r="A27" s="240">
        <v>16</v>
      </c>
      <c r="B27" s="245" t="s">
        <v>47</v>
      </c>
      <c r="C27" s="246">
        <f>C26</f>
        <v>0</v>
      </c>
      <c r="D27" s="156">
        <f>SUM(D24:D26)</f>
        <v>0</v>
      </c>
      <c r="E27" s="247">
        <f>SUM(E24:E26)</f>
        <v>0</v>
      </c>
      <c r="F27" s="565">
        <f t="shared" si="0"/>
      </c>
      <c r="G27" s="156">
        <f>SUM(G24:G26)</f>
        <v>0</v>
      </c>
      <c r="H27" s="242">
        <f t="shared" si="1"/>
      </c>
      <c r="I27" s="244">
        <f>SUM(I24:I26)</f>
        <v>0</v>
      </c>
      <c r="J27" s="408">
        <f t="shared" si="4"/>
        <v>0</v>
      </c>
      <c r="K27" s="156">
        <f>SUM(K24:K26)</f>
        <v>0</v>
      </c>
      <c r="L27" s="243" t="str">
        <f t="shared" si="2"/>
        <v>-</v>
      </c>
      <c r="M27" s="242">
        <f>SUM(M24:M26)</f>
        <v>0</v>
      </c>
      <c r="N27" s="243" t="str">
        <f>IF(M27=0,"-",((I27-M27)/M27)*100)</f>
        <v>-</v>
      </c>
      <c r="O27" s="242" t="str">
        <f t="shared" si="3"/>
        <v>-</v>
      </c>
      <c r="P27" s="244" t="str">
        <f>IF(O27=0,"-",IF(O27="-","-",((F27-O27)/O27)*100))</f>
        <v>-</v>
      </c>
    </row>
    <row r="28" spans="1:16" ht="18.75" customHeight="1" thickTop="1">
      <c r="A28" s="235">
        <v>17</v>
      </c>
      <c r="B28" s="492" t="s">
        <v>48</v>
      </c>
      <c r="C28" s="348"/>
      <c r="D28" s="154">
        <f>D15+D19+D23+D27</f>
        <v>0</v>
      </c>
      <c r="E28" s="493">
        <f>E15+E19+E23+E27</f>
        <v>0</v>
      </c>
      <c r="F28" s="346">
        <f t="shared" si="0"/>
      </c>
      <c r="G28" s="154">
        <f>G15+G19+G23+G27</f>
        <v>0</v>
      </c>
      <c r="H28" s="237">
        <f t="shared" si="1"/>
      </c>
      <c r="I28" s="239">
        <f>I15+I19+I23+I27</f>
        <v>0</v>
      </c>
      <c r="J28" s="406">
        <f t="shared" si="4"/>
        <v>0</v>
      </c>
      <c r="K28" s="154">
        <f>K15+K19+K23+K27</f>
        <v>0</v>
      </c>
      <c r="L28" s="238" t="str">
        <f t="shared" si="2"/>
        <v>-</v>
      </c>
      <c r="M28" s="237">
        <f>M15+M19+M23+M27</f>
        <v>0</v>
      </c>
      <c r="N28" s="238" t="str">
        <f>IF(M28=0,"-",((I28-M28)/M28)*100)</f>
        <v>-</v>
      </c>
      <c r="O28" s="237" t="str">
        <f t="shared" si="3"/>
        <v>-</v>
      </c>
      <c r="P28" s="239" t="str">
        <f>IF(O28=0,"-",IF(O28="-","-",((F28-O28)/O28)*100))</f>
        <v>-</v>
      </c>
    </row>
    <row r="29" spans="1:16" ht="18.75" customHeight="1">
      <c r="A29" s="479">
        <v>18</v>
      </c>
      <c r="B29" s="477" t="s">
        <v>49</v>
      </c>
      <c r="C29" s="466"/>
      <c r="D29" s="471">
        <f aca="true" t="shared" si="7" ref="D29:M29">D19+D23</f>
        <v>0</v>
      </c>
      <c r="E29" s="480">
        <f t="shared" si="7"/>
        <v>0</v>
      </c>
      <c r="F29" s="239">
        <f t="shared" si="0"/>
      </c>
      <c r="G29" s="480">
        <f t="shared" si="7"/>
        <v>0</v>
      </c>
      <c r="H29" s="573">
        <f t="shared" si="1"/>
      </c>
      <c r="I29" s="535">
        <f>I19+I23</f>
        <v>0</v>
      </c>
      <c r="J29" s="533">
        <f t="shared" si="7"/>
        <v>0</v>
      </c>
      <c r="K29" s="566">
        <f t="shared" si="7"/>
        <v>0</v>
      </c>
      <c r="L29" s="238" t="str">
        <f t="shared" si="2"/>
        <v>-</v>
      </c>
      <c r="M29" s="535">
        <f t="shared" si="7"/>
        <v>0</v>
      </c>
      <c r="N29" s="238" t="str">
        <f>IF(M29=0,"-",((I29-M29)/M29)*100)</f>
        <v>-</v>
      </c>
      <c r="O29" s="237" t="str">
        <f t="shared" si="3"/>
        <v>-</v>
      </c>
      <c r="P29" s="239" t="str">
        <f>IF(O29=0,"-",IF(O29="-","-",((F29-O29)/O29)*100))</f>
        <v>-</v>
      </c>
    </row>
    <row r="30" spans="1:16" ht="18.75" customHeight="1" thickBot="1">
      <c r="A30" s="473">
        <v>19</v>
      </c>
      <c r="B30" s="490" t="s">
        <v>50</v>
      </c>
      <c r="C30" s="61"/>
      <c r="D30" s="489">
        <f aca="true" t="shared" si="8" ref="D30:M30">D15+D27</f>
        <v>0</v>
      </c>
      <c r="E30" s="59">
        <f t="shared" si="8"/>
        <v>0</v>
      </c>
      <c r="F30" s="248">
        <f t="shared" si="0"/>
      </c>
      <c r="G30" s="59">
        <f t="shared" si="8"/>
        <v>0</v>
      </c>
      <c r="H30" s="576">
        <f t="shared" si="1"/>
      </c>
      <c r="I30" s="63">
        <f>I15+I27</f>
        <v>0</v>
      </c>
      <c r="J30" s="536">
        <f t="shared" si="8"/>
        <v>0</v>
      </c>
      <c r="K30" s="567">
        <f t="shared" si="8"/>
        <v>0</v>
      </c>
      <c r="L30" s="250" t="str">
        <f t="shared" si="2"/>
        <v>-</v>
      </c>
      <c r="M30" s="63">
        <f t="shared" si="8"/>
        <v>0</v>
      </c>
      <c r="N30" s="250" t="str">
        <f>IF(M30=0,"-",((I30-M30)/M30)*100)</f>
        <v>-</v>
      </c>
      <c r="O30" s="249" t="str">
        <f t="shared" si="3"/>
        <v>-</v>
      </c>
      <c r="P30" s="248" t="str">
        <f>IF(O30=0,"-",IF(O30="-","-",((F30-O30)/O30)*100))</f>
        <v>-</v>
      </c>
    </row>
  </sheetData>
  <sheetProtection password="CA4B" sheet="1" objects="1" scenarios="1"/>
  <mergeCells count="3">
    <mergeCell ref="H2:L2"/>
    <mergeCell ref="H3:L3"/>
    <mergeCell ref="H4:L4"/>
  </mergeCells>
  <printOptions horizontalCentered="1"/>
  <pageMargins left="0.1968503937007874" right="0.1968503937007874" top="0.65" bottom="0.1968503937007874" header="0.5118110236220472" footer="0.24"/>
  <pageSetup horizontalDpi="360" verticalDpi="360" orientation="landscape" paperSize="9" r:id="rId1"/>
  <headerFooter alignWithMargins="0">
    <oddHeader>&amp;R&amp;D   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showGridLines="0" workbookViewId="0" topLeftCell="A1">
      <selection activeCell="E30" sqref="E30"/>
    </sheetView>
  </sheetViews>
  <sheetFormatPr defaultColWidth="11.421875" defaultRowHeight="12.75"/>
  <cols>
    <col min="1" max="1" width="5.7109375" style="0" customWidth="1"/>
    <col min="2" max="2" width="8.7109375" style="0" customWidth="1"/>
    <col min="3" max="3" width="9.140625" style="0" customWidth="1"/>
    <col min="5" max="5" width="10.7109375" style="0" customWidth="1"/>
    <col min="6" max="6" width="7.140625" style="0" customWidth="1"/>
    <col min="7" max="7" width="9.7109375" style="0" customWidth="1"/>
    <col min="8" max="8" width="8.57421875" style="0" customWidth="1"/>
    <col min="9" max="9" width="10.140625" style="0" customWidth="1"/>
    <col min="10" max="10" width="10.7109375" style="0" customWidth="1"/>
    <col min="11" max="11" width="10.421875" style="0" customWidth="1"/>
    <col min="12" max="12" width="6.00390625" style="0" customWidth="1"/>
    <col min="14" max="14" width="7.00390625" style="0" customWidth="1"/>
    <col min="15" max="15" width="7.8515625" style="0" customWidth="1"/>
    <col min="16" max="16" width="6.421875" style="0" customWidth="1"/>
  </cols>
  <sheetData>
    <row r="1" spans="1:16" ht="19.5" thickBot="1">
      <c r="A1" s="568" t="s">
        <v>0</v>
      </c>
      <c r="B1" s="78"/>
      <c r="C1" s="77" t="s">
        <v>1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5" customHeight="1">
      <c r="A2" s="85" t="s">
        <v>110</v>
      </c>
      <c r="B2" s="86"/>
      <c r="C2" s="86"/>
      <c r="D2" s="86"/>
      <c r="E2" s="86"/>
      <c r="F2" s="87" t="s">
        <v>3</v>
      </c>
      <c r="G2" s="88"/>
      <c r="H2" s="692" t="str">
        <f>Deckblatt!B18</f>
        <v>Mustermann</v>
      </c>
      <c r="I2" s="693"/>
      <c r="J2" s="693"/>
      <c r="K2" s="693"/>
      <c r="L2" s="694"/>
      <c r="M2" s="140" t="s">
        <v>77</v>
      </c>
      <c r="N2" s="150"/>
      <c r="O2" s="623"/>
      <c r="P2" s="89" t="s">
        <v>111</v>
      </c>
    </row>
    <row r="3" spans="1:16" ht="15" customHeight="1">
      <c r="A3" s="90"/>
      <c r="B3" s="91"/>
      <c r="C3" s="91"/>
      <c r="D3" s="91"/>
      <c r="E3" s="91"/>
      <c r="F3" s="92" t="s">
        <v>6</v>
      </c>
      <c r="G3" s="93"/>
      <c r="H3" s="695"/>
      <c r="I3" s="681"/>
      <c r="J3" s="681"/>
      <c r="K3" s="681"/>
      <c r="L3" s="682"/>
      <c r="M3" s="141" t="s">
        <v>79</v>
      </c>
      <c r="N3" s="151"/>
      <c r="O3" s="620"/>
      <c r="P3" s="94"/>
    </row>
    <row r="4" spans="1:16" ht="15" customHeight="1" thickBot="1">
      <c r="A4" s="95" t="s">
        <v>7</v>
      </c>
      <c r="B4" s="617">
        <f>Deckblatt!E16</f>
        <v>2006</v>
      </c>
      <c r="C4" s="635"/>
      <c r="D4" s="96"/>
      <c r="E4" s="96"/>
      <c r="F4" s="97" t="s">
        <v>80</v>
      </c>
      <c r="G4" s="98"/>
      <c r="H4" s="696"/>
      <c r="I4" s="675"/>
      <c r="J4" s="675"/>
      <c r="K4" s="675"/>
      <c r="L4" s="676"/>
      <c r="M4" s="142" t="s">
        <v>112</v>
      </c>
      <c r="N4" s="152"/>
      <c r="O4" s="636" t="s">
        <v>113</v>
      </c>
      <c r="P4" s="99"/>
    </row>
    <row r="5" spans="1:16" ht="15" customHeight="1">
      <c r="A5" s="100" t="s">
        <v>83</v>
      </c>
      <c r="B5" s="101"/>
      <c r="C5" s="102" t="s">
        <v>84</v>
      </c>
      <c r="D5" s="103" t="s">
        <v>85</v>
      </c>
      <c r="E5" s="104"/>
      <c r="F5" s="105"/>
      <c r="G5" s="103" t="s">
        <v>86</v>
      </c>
      <c r="H5" s="104"/>
      <c r="I5" s="106"/>
      <c r="J5" s="307"/>
      <c r="K5" s="106" t="s">
        <v>14</v>
      </c>
      <c r="L5" s="107"/>
      <c r="M5" s="106"/>
      <c r="N5" s="106"/>
      <c r="O5" s="106"/>
      <c r="P5" s="108"/>
    </row>
    <row r="6" spans="1:16" ht="15" customHeight="1">
      <c r="A6" s="100" t="s">
        <v>106</v>
      </c>
      <c r="B6" s="311"/>
      <c r="C6" s="109" t="s">
        <v>88</v>
      </c>
      <c r="D6" s="110"/>
      <c r="E6" s="106"/>
      <c r="F6" s="83"/>
      <c r="G6" s="111"/>
      <c r="H6" s="112"/>
      <c r="I6" s="112"/>
      <c r="J6" s="116"/>
      <c r="K6" s="112"/>
      <c r="L6" s="112"/>
      <c r="M6" s="106"/>
      <c r="N6" s="106"/>
      <c r="O6" s="91"/>
      <c r="P6" s="94"/>
    </row>
    <row r="7" spans="1:16" ht="15" customHeight="1">
      <c r="A7" s="114"/>
      <c r="B7" s="115"/>
      <c r="C7" s="116" t="s">
        <v>89</v>
      </c>
      <c r="D7" s="117" t="s">
        <v>90</v>
      </c>
      <c r="E7" s="118" t="s">
        <v>91</v>
      </c>
      <c r="F7" s="119" t="s">
        <v>92</v>
      </c>
      <c r="G7" s="120" t="s">
        <v>90</v>
      </c>
      <c r="H7" s="121" t="s">
        <v>22</v>
      </c>
      <c r="I7" s="113" t="s">
        <v>27</v>
      </c>
      <c r="J7" s="116" t="s">
        <v>93</v>
      </c>
      <c r="K7" s="118" t="s">
        <v>94</v>
      </c>
      <c r="L7" s="118" t="s">
        <v>23</v>
      </c>
      <c r="M7" s="118" t="s">
        <v>27</v>
      </c>
      <c r="N7" s="118" t="s">
        <v>23</v>
      </c>
      <c r="O7" s="122" t="s">
        <v>22</v>
      </c>
      <c r="P7" s="113" t="s">
        <v>23</v>
      </c>
    </row>
    <row r="8" spans="1:16" ht="15" customHeight="1">
      <c r="A8" s="100" t="s">
        <v>107</v>
      </c>
      <c r="B8" s="107"/>
      <c r="C8" s="624">
        <v>0</v>
      </c>
      <c r="D8" s="123"/>
      <c r="E8" s="118" t="s">
        <v>95</v>
      </c>
      <c r="F8" s="113" t="s">
        <v>71</v>
      </c>
      <c r="G8" s="117"/>
      <c r="H8" s="118"/>
      <c r="I8" s="94"/>
      <c r="J8" s="116" t="s">
        <v>96</v>
      </c>
      <c r="K8" s="118" t="s">
        <v>26</v>
      </c>
      <c r="L8" s="118"/>
      <c r="M8" s="118" t="s">
        <v>26</v>
      </c>
      <c r="N8" s="118"/>
      <c r="O8" s="118" t="s">
        <v>26</v>
      </c>
      <c r="P8" s="113"/>
    </row>
    <row r="9" spans="1:16" ht="15" customHeight="1">
      <c r="A9" s="100" t="s">
        <v>108</v>
      </c>
      <c r="B9" s="107"/>
      <c r="C9" s="124"/>
      <c r="D9" s="125"/>
      <c r="E9" s="126"/>
      <c r="F9" s="127"/>
      <c r="G9" s="125"/>
      <c r="H9" s="310"/>
      <c r="I9" s="127"/>
      <c r="J9" s="312"/>
      <c r="K9" s="126"/>
      <c r="L9" s="126"/>
      <c r="M9" s="126"/>
      <c r="N9" s="126"/>
      <c r="O9" s="126"/>
      <c r="P9" s="127"/>
    </row>
    <row r="10" spans="1:16" ht="15" customHeight="1">
      <c r="A10" s="90"/>
      <c r="B10" s="91"/>
      <c r="C10" s="116" t="s">
        <v>100</v>
      </c>
      <c r="D10" s="117" t="s">
        <v>100</v>
      </c>
      <c r="E10" s="118" t="s">
        <v>231</v>
      </c>
      <c r="F10" s="113" t="s">
        <v>236</v>
      </c>
      <c r="G10" s="117" t="s">
        <v>100</v>
      </c>
      <c r="H10" s="143" t="s">
        <v>236</v>
      </c>
      <c r="I10" s="113" t="s">
        <v>231</v>
      </c>
      <c r="J10" s="313" t="s">
        <v>28</v>
      </c>
      <c r="K10" s="118" t="s">
        <v>100</v>
      </c>
      <c r="L10" s="118" t="s">
        <v>29</v>
      </c>
      <c r="M10" s="118" t="s">
        <v>231</v>
      </c>
      <c r="N10" s="118" t="s">
        <v>29</v>
      </c>
      <c r="O10" s="118" t="s">
        <v>236</v>
      </c>
      <c r="P10" s="113" t="s">
        <v>29</v>
      </c>
    </row>
    <row r="11" spans="1:16" ht="19.5" customHeight="1" thickBot="1">
      <c r="A11" s="128" t="s">
        <v>30</v>
      </c>
      <c r="B11" s="129" t="s">
        <v>31</v>
      </c>
      <c r="C11" s="130"/>
      <c r="D11" s="174"/>
      <c r="E11" s="172"/>
      <c r="F11" s="173"/>
      <c r="G11" s="131"/>
      <c r="H11" s="144" t="s">
        <v>109</v>
      </c>
      <c r="I11" s="133"/>
      <c r="J11" s="314"/>
      <c r="K11" s="132"/>
      <c r="L11" s="132"/>
      <c r="M11" s="132"/>
      <c r="N11" s="132"/>
      <c r="O11" s="132"/>
      <c r="P11" s="133"/>
    </row>
    <row r="12" spans="1:16" ht="18.75" customHeight="1">
      <c r="A12" s="134">
        <v>1</v>
      </c>
      <c r="B12" s="135" t="s">
        <v>32</v>
      </c>
      <c r="C12" s="345">
        <f>IF(C8="","DEZ VORJHR",C8+D12-G12)</f>
        <v>0</v>
      </c>
      <c r="D12" s="590"/>
      <c r="E12" s="591"/>
      <c r="F12" s="346">
        <f aca="true" t="shared" si="0" ref="F12:F30">IF(D12=0,"",E12/D12)</f>
      </c>
      <c r="G12" s="590"/>
      <c r="H12" s="251">
        <f aca="true" t="shared" si="1" ref="H12:H30">F12</f>
      </c>
      <c r="I12" s="346">
        <f>IF(H12="","",H12*G12)</f>
      </c>
      <c r="J12" s="455">
        <f>(G12*O4)/1000</f>
        <v>0</v>
      </c>
      <c r="K12" s="590"/>
      <c r="L12" s="347" t="str">
        <f aca="true" t="shared" si="2" ref="L12:L30">IF(K12=0,"-",((G12-K12)/K12)*100)</f>
        <v>-</v>
      </c>
      <c r="M12" s="598"/>
      <c r="N12" s="347">
        <f>IF(I12="","",((I12-M12)/M12)*100)</f>
      </c>
      <c r="O12" s="251" t="str">
        <f aca="true" t="shared" si="3" ref="O12:O30">IF(K12=0,"-",M12/K12)</f>
        <v>-</v>
      </c>
      <c r="P12" s="346"/>
    </row>
    <row r="13" spans="1:16" ht="18.75" customHeight="1">
      <c r="A13" s="128">
        <v>2</v>
      </c>
      <c r="B13" s="136" t="s">
        <v>33</v>
      </c>
      <c r="C13" s="348">
        <f>C12+D13-G13</f>
        <v>0</v>
      </c>
      <c r="D13" s="592"/>
      <c r="E13" s="593"/>
      <c r="F13" s="239">
        <f t="shared" si="0"/>
      </c>
      <c r="G13" s="592"/>
      <c r="H13" s="237">
        <f t="shared" si="1"/>
      </c>
      <c r="I13" s="239">
        <f>IF(H13="","",H13*G13)</f>
      </c>
      <c r="J13" s="406">
        <f aca="true" t="shared" si="4" ref="J13:J28">(G13*$O$4)/1000</f>
        <v>0</v>
      </c>
      <c r="K13" s="592"/>
      <c r="L13" s="238" t="str">
        <f t="shared" si="2"/>
        <v>-</v>
      </c>
      <c r="M13" s="602"/>
      <c r="N13" s="238">
        <f>IF(I13="","",((I13-M13)/M13)*100)</f>
      </c>
      <c r="O13" s="237" t="str">
        <f t="shared" si="3"/>
        <v>-</v>
      </c>
      <c r="P13" s="239">
        <f aca="true" t="shared" si="5" ref="P13:P26">IF(I13="","",((F13-O13)/O13)*100)</f>
      </c>
    </row>
    <row r="14" spans="1:16" ht="18.75" customHeight="1" thickBot="1">
      <c r="A14" s="137">
        <v>3</v>
      </c>
      <c r="B14" s="138" t="s">
        <v>34</v>
      </c>
      <c r="C14" s="246">
        <f>C13+D14-G14</f>
        <v>0</v>
      </c>
      <c r="D14" s="594"/>
      <c r="E14" s="595"/>
      <c r="F14" s="244">
        <f t="shared" si="0"/>
      </c>
      <c r="G14" s="594"/>
      <c r="H14" s="242">
        <f t="shared" si="1"/>
      </c>
      <c r="I14" s="244">
        <f>IF(H14="","",H14*G14)</f>
      </c>
      <c r="J14" s="408">
        <f t="shared" si="4"/>
        <v>0</v>
      </c>
      <c r="K14" s="594"/>
      <c r="L14" s="243" t="str">
        <f t="shared" si="2"/>
        <v>-</v>
      </c>
      <c r="M14" s="606"/>
      <c r="N14" s="243">
        <f>IF(I14="","",((I14-M14)/M14)*100)</f>
      </c>
      <c r="O14" s="242" t="str">
        <f t="shared" si="3"/>
        <v>-</v>
      </c>
      <c r="P14" s="244">
        <f t="shared" si="5"/>
      </c>
    </row>
    <row r="15" spans="1:16" ht="18.75" customHeight="1" thickBot="1" thickTop="1">
      <c r="A15" s="137">
        <v>4</v>
      </c>
      <c r="B15" s="139" t="s">
        <v>35</v>
      </c>
      <c r="C15" s="246">
        <f>C14</f>
        <v>0</v>
      </c>
      <c r="D15" s="156">
        <f>SUM(D12:D14)</f>
        <v>0</v>
      </c>
      <c r="E15" s="247">
        <f>SUM(E12:E14)</f>
        <v>0</v>
      </c>
      <c r="F15" s="565">
        <f t="shared" si="0"/>
      </c>
      <c r="G15" s="156">
        <f>SUM(G12:G14)</f>
        <v>0</v>
      </c>
      <c r="H15" s="242">
        <f t="shared" si="1"/>
      </c>
      <c r="I15" s="244">
        <f>SUM(I12:I14)</f>
        <v>0</v>
      </c>
      <c r="J15" s="408">
        <f t="shared" si="4"/>
        <v>0</v>
      </c>
      <c r="K15" s="156">
        <f>SUM(K12:K14)</f>
        <v>0</v>
      </c>
      <c r="L15" s="243" t="str">
        <f t="shared" si="2"/>
        <v>-</v>
      </c>
      <c r="M15" s="242">
        <f>SUM(M12:M14)</f>
        <v>0</v>
      </c>
      <c r="N15" s="243" t="str">
        <f>IF(M15=0,"-",((I15-M15)/M15)*100)</f>
        <v>-</v>
      </c>
      <c r="O15" s="242" t="str">
        <f t="shared" si="3"/>
        <v>-</v>
      </c>
      <c r="P15" s="244" t="str">
        <f>IF(K15=0,"-",((F15-O15)/O15)*100)</f>
        <v>-</v>
      </c>
    </row>
    <row r="16" spans="1:16" ht="18.75" customHeight="1" thickTop="1">
      <c r="A16" s="128">
        <v>5</v>
      </c>
      <c r="B16" s="136" t="s">
        <v>36</v>
      </c>
      <c r="C16" s="348">
        <f>C14+D16-G16</f>
        <v>0</v>
      </c>
      <c r="D16" s="592"/>
      <c r="E16" s="593"/>
      <c r="F16" s="346">
        <f t="shared" si="0"/>
      </c>
      <c r="G16" s="592"/>
      <c r="H16" s="237">
        <f t="shared" si="1"/>
      </c>
      <c r="I16" s="239">
        <f>IF(H16="","",H16*G16)</f>
      </c>
      <c r="J16" s="406">
        <f t="shared" si="4"/>
        <v>0</v>
      </c>
      <c r="K16" s="592"/>
      <c r="L16" s="238" t="str">
        <f t="shared" si="2"/>
        <v>-</v>
      </c>
      <c r="M16" s="602"/>
      <c r="N16" s="238">
        <f aca="true" t="shared" si="6" ref="N16:N26">IF(I16="","",((I16-M16)/M16)*100)</f>
      </c>
      <c r="O16" s="237" t="str">
        <f t="shared" si="3"/>
        <v>-</v>
      </c>
      <c r="P16" s="239">
        <f t="shared" si="5"/>
      </c>
    </row>
    <row r="17" spans="1:16" ht="18.75" customHeight="1">
      <c r="A17" s="128">
        <v>6</v>
      </c>
      <c r="B17" s="136" t="s">
        <v>37</v>
      </c>
      <c r="C17" s="348">
        <f>C16+D17-G17</f>
        <v>0</v>
      </c>
      <c r="D17" s="592"/>
      <c r="E17" s="593"/>
      <c r="F17" s="239">
        <f t="shared" si="0"/>
      </c>
      <c r="G17" s="592"/>
      <c r="H17" s="237">
        <f t="shared" si="1"/>
      </c>
      <c r="I17" s="239">
        <f>IF(H17="","",H17*G17)</f>
      </c>
      <c r="J17" s="406">
        <f t="shared" si="4"/>
        <v>0</v>
      </c>
      <c r="K17" s="592"/>
      <c r="L17" s="238" t="str">
        <f t="shared" si="2"/>
        <v>-</v>
      </c>
      <c r="M17" s="602"/>
      <c r="N17" s="238">
        <f t="shared" si="6"/>
      </c>
      <c r="O17" s="237" t="str">
        <f t="shared" si="3"/>
        <v>-</v>
      </c>
      <c r="P17" s="239">
        <f t="shared" si="5"/>
      </c>
    </row>
    <row r="18" spans="1:16" ht="18.75" customHeight="1" thickBot="1">
      <c r="A18" s="137">
        <v>7</v>
      </c>
      <c r="B18" s="138" t="s">
        <v>38</v>
      </c>
      <c r="C18" s="246">
        <f>C17+D18-G18</f>
        <v>0</v>
      </c>
      <c r="D18" s="594"/>
      <c r="E18" s="595"/>
      <c r="F18" s="244">
        <f t="shared" si="0"/>
      </c>
      <c r="G18" s="594"/>
      <c r="H18" s="242">
        <f t="shared" si="1"/>
      </c>
      <c r="I18" s="244">
        <f>IF(H18="","",H18*G18)</f>
      </c>
      <c r="J18" s="408">
        <f t="shared" si="4"/>
        <v>0</v>
      </c>
      <c r="K18" s="594"/>
      <c r="L18" s="243" t="str">
        <f t="shared" si="2"/>
        <v>-</v>
      </c>
      <c r="M18" s="606"/>
      <c r="N18" s="243">
        <f t="shared" si="6"/>
      </c>
      <c r="O18" s="242" t="str">
        <f t="shared" si="3"/>
        <v>-</v>
      </c>
      <c r="P18" s="244">
        <f t="shared" si="5"/>
      </c>
    </row>
    <row r="19" spans="1:16" ht="18.75" customHeight="1" thickBot="1" thickTop="1">
      <c r="A19" s="137">
        <v>8</v>
      </c>
      <c r="B19" s="139" t="s">
        <v>39</v>
      </c>
      <c r="C19" s="246">
        <f>C18</f>
        <v>0</v>
      </c>
      <c r="D19" s="156">
        <f>SUM(D16:D18)</f>
        <v>0</v>
      </c>
      <c r="E19" s="247">
        <f>SUM(E16:E18)</f>
        <v>0</v>
      </c>
      <c r="F19" s="565">
        <f t="shared" si="0"/>
      </c>
      <c r="G19" s="156">
        <f>SUM(G16:G18)</f>
        <v>0</v>
      </c>
      <c r="H19" s="242">
        <f t="shared" si="1"/>
      </c>
      <c r="I19" s="244">
        <f>SUM(I16:I18)</f>
        <v>0</v>
      </c>
      <c r="J19" s="408">
        <f t="shared" si="4"/>
        <v>0</v>
      </c>
      <c r="K19" s="156">
        <f>SUM(K16:K18)</f>
        <v>0</v>
      </c>
      <c r="L19" s="243" t="str">
        <f t="shared" si="2"/>
        <v>-</v>
      </c>
      <c r="M19" s="242">
        <f>SUM(M16:M18)</f>
        <v>0</v>
      </c>
      <c r="N19" s="243" t="str">
        <f>IF(M19=0,"-",((I19-M19)/M19)*100)</f>
        <v>-</v>
      </c>
      <c r="O19" s="242" t="str">
        <f t="shared" si="3"/>
        <v>-</v>
      </c>
      <c r="P19" s="244" t="str">
        <f>IF(K19=0,"-",((F19-O19)/O19)*100)</f>
        <v>-</v>
      </c>
    </row>
    <row r="20" spans="1:16" ht="18.75" customHeight="1" thickTop="1">
      <c r="A20" s="128">
        <v>9</v>
      </c>
      <c r="B20" s="136" t="s">
        <v>40</v>
      </c>
      <c r="C20" s="348">
        <f>C18+D20-G20</f>
        <v>0</v>
      </c>
      <c r="D20" s="592"/>
      <c r="E20" s="593"/>
      <c r="F20" s="346">
        <f t="shared" si="0"/>
      </c>
      <c r="G20" s="592"/>
      <c r="H20" s="237">
        <f t="shared" si="1"/>
      </c>
      <c r="I20" s="239">
        <f>IF(H20="","",H20*G20)</f>
      </c>
      <c r="J20" s="406">
        <f t="shared" si="4"/>
        <v>0</v>
      </c>
      <c r="K20" s="592"/>
      <c r="L20" s="238" t="str">
        <f t="shared" si="2"/>
        <v>-</v>
      </c>
      <c r="M20" s="602"/>
      <c r="N20" s="238">
        <f t="shared" si="6"/>
      </c>
      <c r="O20" s="237" t="str">
        <f t="shared" si="3"/>
        <v>-</v>
      </c>
      <c r="P20" s="239">
        <f t="shared" si="5"/>
      </c>
    </row>
    <row r="21" spans="1:16" ht="18.75" customHeight="1">
      <c r="A21" s="128">
        <v>10</v>
      </c>
      <c r="B21" s="136" t="s">
        <v>41</v>
      </c>
      <c r="C21" s="348">
        <f>C20+D21-G21</f>
        <v>0</v>
      </c>
      <c r="D21" s="592"/>
      <c r="E21" s="593"/>
      <c r="F21" s="239">
        <f t="shared" si="0"/>
      </c>
      <c r="G21" s="592"/>
      <c r="H21" s="237">
        <f t="shared" si="1"/>
      </c>
      <c r="I21" s="239">
        <f>IF(H21="","",H21*G21)</f>
      </c>
      <c r="J21" s="406">
        <f t="shared" si="4"/>
        <v>0</v>
      </c>
      <c r="K21" s="592"/>
      <c r="L21" s="238" t="str">
        <f t="shared" si="2"/>
        <v>-</v>
      </c>
      <c r="M21" s="602"/>
      <c r="N21" s="238">
        <f t="shared" si="6"/>
      </c>
      <c r="O21" s="237" t="str">
        <f t="shared" si="3"/>
        <v>-</v>
      </c>
      <c r="P21" s="239">
        <f t="shared" si="5"/>
      </c>
    </row>
    <row r="22" spans="1:16" ht="18.75" customHeight="1" thickBot="1">
      <c r="A22" s="137">
        <v>11</v>
      </c>
      <c r="B22" s="138" t="s">
        <v>42</v>
      </c>
      <c r="C22" s="246">
        <f>C21+D22-G22</f>
        <v>0</v>
      </c>
      <c r="D22" s="594"/>
      <c r="E22" s="595"/>
      <c r="F22" s="244">
        <f t="shared" si="0"/>
      </c>
      <c r="G22" s="594"/>
      <c r="H22" s="242">
        <f t="shared" si="1"/>
      </c>
      <c r="I22" s="244">
        <f>IF(H22="","",H22*G22)</f>
      </c>
      <c r="J22" s="408">
        <f t="shared" si="4"/>
        <v>0</v>
      </c>
      <c r="K22" s="594"/>
      <c r="L22" s="243" t="str">
        <f t="shared" si="2"/>
        <v>-</v>
      </c>
      <c r="M22" s="606"/>
      <c r="N22" s="243">
        <f t="shared" si="6"/>
      </c>
      <c r="O22" s="242" t="str">
        <f t="shared" si="3"/>
        <v>-</v>
      </c>
      <c r="P22" s="244">
        <f t="shared" si="5"/>
      </c>
    </row>
    <row r="23" spans="1:16" ht="18.75" customHeight="1" thickBot="1" thickTop="1">
      <c r="A23" s="137">
        <v>12</v>
      </c>
      <c r="B23" s="139" t="s">
        <v>43</v>
      </c>
      <c r="C23" s="246">
        <f>C22</f>
        <v>0</v>
      </c>
      <c r="D23" s="156">
        <f>SUM(D20:D22)</f>
        <v>0</v>
      </c>
      <c r="E23" s="247">
        <f>SUM(E20:E22)</f>
        <v>0</v>
      </c>
      <c r="F23" s="565">
        <f t="shared" si="0"/>
      </c>
      <c r="G23" s="156">
        <f>SUM(G20:G22)</f>
        <v>0</v>
      </c>
      <c r="H23" s="242">
        <f t="shared" si="1"/>
      </c>
      <c r="I23" s="244">
        <f>SUM(I20:I22)</f>
        <v>0</v>
      </c>
      <c r="J23" s="408">
        <f t="shared" si="4"/>
        <v>0</v>
      </c>
      <c r="K23" s="156">
        <f>SUM(K20:K22)</f>
        <v>0</v>
      </c>
      <c r="L23" s="243" t="str">
        <f t="shared" si="2"/>
        <v>-</v>
      </c>
      <c r="M23" s="242">
        <f>SUM(M20:M22)</f>
        <v>0</v>
      </c>
      <c r="N23" s="243" t="str">
        <f>IF(M23=0,"-",((I23-M23)/M23)*100)</f>
        <v>-</v>
      </c>
      <c r="O23" s="242" t="str">
        <f t="shared" si="3"/>
        <v>-</v>
      </c>
      <c r="P23" s="244" t="str">
        <f>IF(K23=0,"-",((F23-O23)/O23)*100)</f>
        <v>-</v>
      </c>
    </row>
    <row r="24" spans="1:16" ht="18.75" customHeight="1" thickTop="1">
      <c r="A24" s="128">
        <v>13</v>
      </c>
      <c r="B24" s="136" t="s">
        <v>44</v>
      </c>
      <c r="C24" s="348">
        <f>C22+D24-G24</f>
        <v>0</v>
      </c>
      <c r="D24" s="592"/>
      <c r="E24" s="593"/>
      <c r="F24" s="346">
        <f t="shared" si="0"/>
      </c>
      <c r="G24" s="592"/>
      <c r="H24" s="237">
        <f t="shared" si="1"/>
      </c>
      <c r="I24" s="239">
        <f>IF(H24="","",H24*G24)</f>
      </c>
      <c r="J24" s="406">
        <f t="shared" si="4"/>
        <v>0</v>
      </c>
      <c r="K24" s="592"/>
      <c r="L24" s="238" t="str">
        <f t="shared" si="2"/>
        <v>-</v>
      </c>
      <c r="M24" s="602"/>
      <c r="N24" s="238">
        <f t="shared" si="6"/>
      </c>
      <c r="O24" s="237" t="str">
        <f t="shared" si="3"/>
        <v>-</v>
      </c>
      <c r="P24" s="239">
        <f t="shared" si="5"/>
      </c>
    </row>
    <row r="25" spans="1:16" ht="18.75" customHeight="1">
      <c r="A25" s="128">
        <v>14</v>
      </c>
      <c r="B25" s="136" t="s">
        <v>45</v>
      </c>
      <c r="C25" s="348">
        <f>C24+D25-G25</f>
        <v>0</v>
      </c>
      <c r="D25" s="592"/>
      <c r="E25" s="593"/>
      <c r="F25" s="239">
        <f t="shared" si="0"/>
      </c>
      <c r="G25" s="592"/>
      <c r="H25" s="237">
        <f t="shared" si="1"/>
      </c>
      <c r="I25" s="239">
        <f>IF(H25="","",H25*G25)</f>
      </c>
      <c r="J25" s="406">
        <f t="shared" si="4"/>
        <v>0</v>
      </c>
      <c r="K25" s="592"/>
      <c r="L25" s="238" t="str">
        <f t="shared" si="2"/>
        <v>-</v>
      </c>
      <c r="M25" s="602"/>
      <c r="N25" s="238">
        <f t="shared" si="6"/>
      </c>
      <c r="O25" s="237" t="str">
        <f t="shared" si="3"/>
        <v>-</v>
      </c>
      <c r="P25" s="239">
        <f t="shared" si="5"/>
      </c>
    </row>
    <row r="26" spans="1:16" ht="18.75" customHeight="1" thickBot="1">
      <c r="A26" s="137">
        <v>15</v>
      </c>
      <c r="B26" s="138" t="s">
        <v>46</v>
      </c>
      <c r="C26" s="246">
        <f>C25+D26-G26</f>
        <v>0</v>
      </c>
      <c r="D26" s="594"/>
      <c r="E26" s="595"/>
      <c r="F26" s="244">
        <f t="shared" si="0"/>
      </c>
      <c r="G26" s="594"/>
      <c r="H26" s="242">
        <f t="shared" si="1"/>
      </c>
      <c r="I26" s="244">
        <f>IF(H26="","",H26*G26)</f>
      </c>
      <c r="J26" s="408">
        <f t="shared" si="4"/>
        <v>0</v>
      </c>
      <c r="K26" s="594"/>
      <c r="L26" s="243" t="str">
        <f t="shared" si="2"/>
        <v>-</v>
      </c>
      <c r="M26" s="606"/>
      <c r="N26" s="243">
        <f t="shared" si="6"/>
      </c>
      <c r="O26" s="242" t="str">
        <f t="shared" si="3"/>
        <v>-</v>
      </c>
      <c r="P26" s="244">
        <f t="shared" si="5"/>
      </c>
    </row>
    <row r="27" spans="1:16" ht="18.75" customHeight="1" thickBot="1" thickTop="1">
      <c r="A27" s="137">
        <v>16</v>
      </c>
      <c r="B27" s="139" t="s">
        <v>47</v>
      </c>
      <c r="C27" s="246">
        <f>C26</f>
        <v>0</v>
      </c>
      <c r="D27" s="156">
        <f>SUM(D24:D26)</f>
        <v>0</v>
      </c>
      <c r="E27" s="247">
        <f>SUM(E24:E26)</f>
        <v>0</v>
      </c>
      <c r="F27" s="565">
        <f t="shared" si="0"/>
      </c>
      <c r="G27" s="156">
        <f>SUM(G24:G26)</f>
        <v>0</v>
      </c>
      <c r="H27" s="242">
        <f t="shared" si="1"/>
      </c>
      <c r="I27" s="244">
        <f>SUM(I24:I26)</f>
        <v>0</v>
      </c>
      <c r="J27" s="408">
        <f t="shared" si="4"/>
        <v>0</v>
      </c>
      <c r="K27" s="156">
        <f>SUM(K24:K26)</f>
        <v>0</v>
      </c>
      <c r="L27" s="243" t="str">
        <f t="shared" si="2"/>
        <v>-</v>
      </c>
      <c r="M27" s="242">
        <f>SUM(M24:M26)</f>
        <v>0</v>
      </c>
      <c r="N27" s="243" t="str">
        <f>IF(M27=0,"-",((I27-M27)/M27)*100)</f>
        <v>-</v>
      </c>
      <c r="O27" s="242" t="str">
        <f t="shared" si="3"/>
        <v>-</v>
      </c>
      <c r="P27" s="244" t="str">
        <f>IF(K27=0,"-",((F27-O27)/O27)*100)</f>
        <v>-</v>
      </c>
    </row>
    <row r="28" spans="1:16" ht="18.75" customHeight="1" thickTop="1">
      <c r="A28" s="235">
        <v>17</v>
      </c>
      <c r="B28" s="497" t="s">
        <v>48</v>
      </c>
      <c r="C28" s="348"/>
      <c r="D28" s="154">
        <f>D15+D19+D23+D27</f>
        <v>0</v>
      </c>
      <c r="E28" s="493">
        <f>E15+E19+E23+E27</f>
        <v>0</v>
      </c>
      <c r="F28" s="346">
        <f t="shared" si="0"/>
      </c>
      <c r="G28" s="493">
        <f>G15+G19+G23+G27</f>
        <v>0</v>
      </c>
      <c r="H28" s="237">
        <f t="shared" si="1"/>
      </c>
      <c r="I28" s="239">
        <f>I15+I19+I23+I27</f>
        <v>0</v>
      </c>
      <c r="J28" s="406">
        <f t="shared" si="4"/>
        <v>0</v>
      </c>
      <c r="K28" s="154">
        <f>K15+K19+K23+K27</f>
        <v>0</v>
      </c>
      <c r="L28" s="238" t="str">
        <f t="shared" si="2"/>
        <v>-</v>
      </c>
      <c r="M28" s="237">
        <f>M15+M19+M23+M27</f>
        <v>0</v>
      </c>
      <c r="N28" s="238" t="str">
        <f>IF(M28=0,"-",((I28-M28)/M28)*100)</f>
        <v>-</v>
      </c>
      <c r="O28" s="237" t="str">
        <f t="shared" si="3"/>
        <v>-</v>
      </c>
      <c r="P28" s="239" t="str">
        <f>IF(K28=0,"-",((F28-O28)/O28)*100)</f>
        <v>-</v>
      </c>
    </row>
    <row r="29" spans="1:16" ht="18.75" customHeight="1">
      <c r="A29" s="42">
        <v>18</v>
      </c>
      <c r="B29" s="477" t="s">
        <v>49</v>
      </c>
      <c r="C29" s="466"/>
      <c r="D29" s="471">
        <f aca="true" t="shared" si="7" ref="D29:M29">D19+D23</f>
        <v>0</v>
      </c>
      <c r="E29" s="476">
        <f t="shared" si="7"/>
        <v>0</v>
      </c>
      <c r="F29" s="239">
        <f t="shared" si="0"/>
      </c>
      <c r="G29" s="476">
        <f t="shared" si="7"/>
        <v>0</v>
      </c>
      <c r="H29" s="573">
        <f t="shared" si="1"/>
      </c>
      <c r="I29" s="574">
        <f>I19+I23</f>
        <v>0</v>
      </c>
      <c r="J29" s="533">
        <f t="shared" si="7"/>
        <v>0</v>
      </c>
      <c r="K29" s="566">
        <f t="shared" si="7"/>
        <v>0</v>
      </c>
      <c r="L29" s="238" t="str">
        <f t="shared" si="2"/>
        <v>-</v>
      </c>
      <c r="M29" s="535">
        <f t="shared" si="7"/>
        <v>0</v>
      </c>
      <c r="N29" s="238" t="str">
        <f>IF(M29=0,"-",((I29-M29)/M29)*100)</f>
        <v>-</v>
      </c>
      <c r="O29" s="237" t="str">
        <f t="shared" si="3"/>
        <v>-</v>
      </c>
      <c r="P29" s="239" t="str">
        <f>IF(K29=0,"-",((F29-O29)/O29)*100)</f>
        <v>-</v>
      </c>
    </row>
    <row r="30" spans="1:16" ht="18.75" customHeight="1" thickBot="1">
      <c r="A30" s="40">
        <v>19</v>
      </c>
      <c r="B30" s="490" t="s">
        <v>50</v>
      </c>
      <c r="C30" s="60"/>
      <c r="D30" s="70">
        <f aca="true" t="shared" si="8" ref="D30:M30">D15+D27</f>
        <v>0</v>
      </c>
      <c r="E30" s="478">
        <f t="shared" si="8"/>
        <v>0</v>
      </c>
      <c r="F30" s="248">
        <f t="shared" si="0"/>
      </c>
      <c r="G30" s="478">
        <f t="shared" si="8"/>
        <v>0</v>
      </c>
      <c r="H30" s="576">
        <f t="shared" si="1"/>
      </c>
      <c r="I30" s="577">
        <f>I15+I27</f>
        <v>0</v>
      </c>
      <c r="J30" s="534">
        <f t="shared" si="8"/>
        <v>0</v>
      </c>
      <c r="K30" s="567">
        <f t="shared" si="8"/>
        <v>0</v>
      </c>
      <c r="L30" s="250" t="str">
        <f t="shared" si="2"/>
        <v>-</v>
      </c>
      <c r="M30" s="63">
        <f t="shared" si="8"/>
        <v>0</v>
      </c>
      <c r="N30" s="250" t="str">
        <f>IF(M30=0,"-",((I30-M30)/M30)*100)</f>
        <v>-</v>
      </c>
      <c r="O30" s="249" t="str">
        <f t="shared" si="3"/>
        <v>-</v>
      </c>
      <c r="P30" s="248" t="str">
        <f>IF(K30=0,"-",((F30-O30)/O30)*100)</f>
        <v>-</v>
      </c>
    </row>
  </sheetData>
  <sheetProtection password="CA4B" sheet="1" objects="1" scenarios="1"/>
  <mergeCells count="3">
    <mergeCell ref="H2:L2"/>
    <mergeCell ref="H3:L3"/>
    <mergeCell ref="H4:L4"/>
  </mergeCells>
  <printOptions horizontalCentered="1"/>
  <pageMargins left="0.1968503937007874" right="0.1968503937007874" top="0.66" bottom="0.1968503937007874" header="0.5118110236220472" footer="0.24"/>
  <pageSetup horizontalDpi="360" verticalDpi="360" orientation="landscape" paperSize="9" r:id="rId1"/>
  <headerFooter alignWithMargins="0">
    <oddHeader>&amp;R&amp;D   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showGridLines="0" tabSelected="1" workbookViewId="0" topLeftCell="A1">
      <selection activeCell="M21" sqref="M21"/>
    </sheetView>
  </sheetViews>
  <sheetFormatPr defaultColWidth="11.421875" defaultRowHeight="12.75"/>
  <cols>
    <col min="1" max="1" width="3.8515625" style="0" customWidth="1"/>
    <col min="2" max="2" width="8.140625" style="0" customWidth="1"/>
    <col min="3" max="3" width="8.28125" style="0" customWidth="1"/>
    <col min="4" max="4" width="5.57421875" style="0" customWidth="1"/>
    <col min="5" max="5" width="4.421875" style="0" customWidth="1"/>
    <col min="6" max="6" width="8.8515625" style="0" customWidth="1"/>
    <col min="7" max="7" width="8.28125" style="0" customWidth="1"/>
    <col min="8" max="8" width="5.8515625" style="0" customWidth="1"/>
    <col min="9" max="9" width="6.8515625" style="0" customWidth="1"/>
    <col min="10" max="10" width="6.00390625" style="0" customWidth="1"/>
    <col min="11" max="11" width="7.00390625" style="0" customWidth="1"/>
    <col min="12" max="12" width="6.28125" style="0" customWidth="1"/>
    <col min="13" max="13" width="9.57421875" style="0" customWidth="1"/>
    <col min="14" max="14" width="4.8515625" style="0" customWidth="1"/>
    <col min="15" max="15" width="4.421875" style="0" customWidth="1"/>
    <col min="16" max="16" width="8.8515625" style="0" customWidth="1"/>
    <col min="17" max="17" width="5.7109375" style="0" customWidth="1"/>
    <col min="18" max="18" width="10.57421875" style="0" customWidth="1"/>
    <col min="19" max="19" width="5.7109375" style="0" customWidth="1"/>
    <col min="20" max="20" width="6.421875" style="0" customWidth="1"/>
    <col min="21" max="21" width="5.421875" style="0" customWidth="1"/>
  </cols>
  <sheetData>
    <row r="1" spans="1:21" ht="19.5" thickBot="1">
      <c r="A1" s="568" t="s">
        <v>0</v>
      </c>
      <c r="B1" s="78"/>
      <c r="C1" s="77" t="s">
        <v>1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1" ht="18.75" customHeight="1">
      <c r="A2" s="182" t="s">
        <v>143</v>
      </c>
      <c r="B2" s="183"/>
      <c r="C2" s="183"/>
      <c r="D2" s="183"/>
      <c r="E2" s="183"/>
      <c r="F2" s="161" t="s">
        <v>3</v>
      </c>
      <c r="G2" s="162"/>
      <c r="H2" s="697" t="str">
        <f>Deckblatt!B18</f>
        <v>Mustermann</v>
      </c>
      <c r="I2" s="697"/>
      <c r="J2" s="697"/>
      <c r="K2" s="697"/>
      <c r="L2" s="698"/>
      <c r="M2" s="161" t="s">
        <v>144</v>
      </c>
      <c r="N2" s="162"/>
      <c r="O2" s="162"/>
      <c r="P2" s="162"/>
      <c r="Q2" s="701"/>
      <c r="R2" s="702"/>
      <c r="S2" s="702"/>
      <c r="T2" s="703"/>
      <c r="U2" s="184" t="s">
        <v>145</v>
      </c>
    </row>
    <row r="3" spans="1:21" ht="18.75" customHeight="1">
      <c r="A3" s="304"/>
      <c r="B3" s="168"/>
      <c r="C3" s="176"/>
      <c r="D3" s="176"/>
      <c r="E3" s="176"/>
      <c r="F3" s="167"/>
      <c r="G3" s="168"/>
      <c r="H3" s="168"/>
      <c r="I3" s="168"/>
      <c r="J3" s="168"/>
      <c r="K3" s="168"/>
      <c r="L3" s="168"/>
      <c r="M3" s="164" t="s">
        <v>117</v>
      </c>
      <c r="N3" s="165"/>
      <c r="O3" s="165"/>
      <c r="P3" s="165"/>
      <c r="Q3" s="704"/>
      <c r="R3" s="705"/>
      <c r="S3" s="705"/>
      <c r="T3" s="706"/>
      <c r="U3" s="188"/>
    </row>
    <row r="4" spans="1:21" ht="18.75" customHeight="1" thickBot="1">
      <c r="A4" s="253" t="s">
        <v>146</v>
      </c>
      <c r="B4" s="617">
        <f>Deckblatt!E16</f>
        <v>2006</v>
      </c>
      <c r="C4" s="254"/>
      <c r="D4" s="254"/>
      <c r="E4" s="254"/>
      <c r="F4" s="164" t="s">
        <v>6</v>
      </c>
      <c r="G4" s="165"/>
      <c r="H4" s="699"/>
      <c r="I4" s="699"/>
      <c r="J4" s="699"/>
      <c r="K4" s="699"/>
      <c r="L4" s="700"/>
      <c r="M4" s="167" t="s">
        <v>55</v>
      </c>
      <c r="N4" s="168"/>
      <c r="O4" s="168"/>
      <c r="P4" s="168"/>
      <c r="Q4" s="699"/>
      <c r="R4" s="707"/>
      <c r="S4" s="707"/>
      <c r="T4" s="708"/>
      <c r="U4" s="255"/>
    </row>
    <row r="5" spans="1:21" ht="15" customHeight="1">
      <c r="A5" s="207"/>
      <c r="B5" s="217"/>
      <c r="C5" s="192" t="s">
        <v>56</v>
      </c>
      <c r="D5" s="193"/>
      <c r="E5" s="194"/>
      <c r="F5" s="192" t="s">
        <v>11</v>
      </c>
      <c r="G5" s="194"/>
      <c r="H5" s="192" t="s">
        <v>147</v>
      </c>
      <c r="I5" s="194"/>
      <c r="J5" s="192" t="s">
        <v>148</v>
      </c>
      <c r="K5" s="183"/>
      <c r="L5" s="198"/>
      <c r="M5" s="192" t="s">
        <v>59</v>
      </c>
      <c r="N5" s="193"/>
      <c r="O5" s="194"/>
      <c r="P5" s="193" t="s">
        <v>14</v>
      </c>
      <c r="Q5" s="183"/>
      <c r="R5" s="183"/>
      <c r="S5" s="183"/>
      <c r="T5" s="183"/>
      <c r="U5" s="198"/>
    </row>
    <row r="6" spans="1:21" ht="15" customHeight="1">
      <c r="A6" s="185"/>
      <c r="B6" s="176"/>
      <c r="C6" s="201"/>
      <c r="D6" s="202"/>
      <c r="E6" s="358"/>
      <c r="F6" s="201" t="s">
        <v>86</v>
      </c>
      <c r="G6" s="358"/>
      <c r="H6" s="201" t="s">
        <v>60</v>
      </c>
      <c r="I6" s="358"/>
      <c r="J6" s="205"/>
      <c r="K6" s="206"/>
      <c r="L6" s="216"/>
      <c r="M6" s="201" t="s">
        <v>62</v>
      </c>
      <c r="N6" s="202"/>
      <c r="O6" s="358"/>
      <c r="P6" s="176"/>
      <c r="Q6" s="176"/>
      <c r="R6" s="176"/>
      <c r="S6" s="176"/>
      <c r="T6" s="176"/>
      <c r="U6" s="188"/>
    </row>
    <row r="7" spans="1:21" ht="15" customHeight="1">
      <c r="A7" s="185"/>
      <c r="B7" s="188"/>
      <c r="C7" s="209" t="s">
        <v>143</v>
      </c>
      <c r="D7" s="210" t="s">
        <v>149</v>
      </c>
      <c r="E7" s="216" t="s">
        <v>150</v>
      </c>
      <c r="F7" s="326"/>
      <c r="G7" s="203"/>
      <c r="H7" s="326"/>
      <c r="I7" s="203"/>
      <c r="J7" s="209" t="s">
        <v>18</v>
      </c>
      <c r="K7" s="323" t="s">
        <v>19</v>
      </c>
      <c r="L7" s="216" t="s">
        <v>20</v>
      </c>
      <c r="M7" s="209" t="s">
        <v>21</v>
      </c>
      <c r="N7" s="359" t="s">
        <v>151</v>
      </c>
      <c r="O7" s="330"/>
      <c r="P7" s="210" t="s">
        <v>18</v>
      </c>
      <c r="Q7" s="210" t="s">
        <v>23</v>
      </c>
      <c r="R7" s="210" t="s">
        <v>21</v>
      </c>
      <c r="S7" s="210" t="s">
        <v>23</v>
      </c>
      <c r="T7" s="331" t="s">
        <v>151</v>
      </c>
      <c r="U7" s="216" t="s">
        <v>23</v>
      </c>
    </row>
    <row r="8" spans="1:21" ht="15" customHeight="1">
      <c r="A8" s="185"/>
      <c r="B8" s="188"/>
      <c r="C8" s="209" t="s">
        <v>152</v>
      </c>
      <c r="D8" s="210" t="s">
        <v>153</v>
      </c>
      <c r="E8" s="216" t="s">
        <v>154</v>
      </c>
      <c r="F8" s="209" t="s">
        <v>155</v>
      </c>
      <c r="G8" s="203" t="s">
        <v>156</v>
      </c>
      <c r="H8" s="326"/>
      <c r="I8" s="203"/>
      <c r="J8" s="209" t="s">
        <v>155</v>
      </c>
      <c r="K8" s="210" t="s">
        <v>155</v>
      </c>
      <c r="L8" s="216" t="s">
        <v>24</v>
      </c>
      <c r="M8" s="209" t="s">
        <v>25</v>
      </c>
      <c r="N8" s="217" t="s">
        <v>233</v>
      </c>
      <c r="O8" s="211"/>
      <c r="P8" s="210" t="s">
        <v>26</v>
      </c>
      <c r="Q8" s="210"/>
      <c r="R8" s="210" t="s">
        <v>25</v>
      </c>
      <c r="S8" s="210"/>
      <c r="T8" s="210" t="s">
        <v>26</v>
      </c>
      <c r="U8" s="216"/>
    </row>
    <row r="9" spans="1:21" ht="15" customHeight="1">
      <c r="A9" s="185"/>
      <c r="B9" s="188"/>
      <c r="C9" s="209" t="s">
        <v>157</v>
      </c>
      <c r="D9" s="210" t="s">
        <v>155</v>
      </c>
      <c r="E9" s="216"/>
      <c r="F9" s="209"/>
      <c r="G9" s="216"/>
      <c r="H9" s="205"/>
      <c r="I9" s="216"/>
      <c r="J9" s="218"/>
      <c r="K9" s="325"/>
      <c r="L9" s="216" t="s">
        <v>25</v>
      </c>
      <c r="M9" s="209"/>
      <c r="N9" s="206"/>
      <c r="O9" s="216"/>
      <c r="P9" s="210" t="s">
        <v>155</v>
      </c>
      <c r="Q9" s="210"/>
      <c r="R9" s="210" t="s">
        <v>26</v>
      </c>
      <c r="S9" s="210"/>
      <c r="T9" s="360" t="s">
        <v>155</v>
      </c>
      <c r="U9" s="216"/>
    </row>
    <row r="10" spans="1:21" ht="15" customHeight="1">
      <c r="A10" s="185"/>
      <c r="B10" s="188"/>
      <c r="C10" s="209" t="s">
        <v>142</v>
      </c>
      <c r="D10" s="210" t="s">
        <v>158</v>
      </c>
      <c r="E10" s="216"/>
      <c r="F10" s="209" t="s">
        <v>159</v>
      </c>
      <c r="G10" s="216" t="s">
        <v>160</v>
      </c>
      <c r="H10" s="209" t="s">
        <v>161</v>
      </c>
      <c r="I10" s="216" t="s">
        <v>162</v>
      </c>
      <c r="J10" s="209" t="s">
        <v>233</v>
      </c>
      <c r="K10" s="210" t="s">
        <v>230</v>
      </c>
      <c r="L10" s="216" t="s">
        <v>231</v>
      </c>
      <c r="M10" s="209" t="s">
        <v>231</v>
      </c>
      <c r="N10" s="210" t="s">
        <v>155</v>
      </c>
      <c r="O10" s="216" t="s">
        <v>156</v>
      </c>
      <c r="P10" s="210" t="s">
        <v>73</v>
      </c>
      <c r="Q10" s="210" t="s">
        <v>29</v>
      </c>
      <c r="R10" s="210" t="s">
        <v>231</v>
      </c>
      <c r="S10" s="210" t="s">
        <v>29</v>
      </c>
      <c r="T10" s="210" t="s">
        <v>233</v>
      </c>
      <c r="U10" s="216" t="s">
        <v>29</v>
      </c>
    </row>
    <row r="11" spans="1:21" ht="18.75" customHeight="1" thickBot="1">
      <c r="A11" s="229" t="s">
        <v>30</v>
      </c>
      <c r="B11" s="361" t="s">
        <v>31</v>
      </c>
      <c r="C11" s="362"/>
      <c r="D11" s="363"/>
      <c r="E11" s="364"/>
      <c r="F11" s="229"/>
      <c r="G11" s="361"/>
      <c r="H11" s="229"/>
      <c r="I11" s="361"/>
      <c r="J11" s="229"/>
      <c r="K11" s="230"/>
      <c r="L11" s="361"/>
      <c r="M11" s="229"/>
      <c r="N11" s="230"/>
      <c r="O11" s="361"/>
      <c r="P11" s="230"/>
      <c r="Q11" s="230"/>
      <c r="R11" s="230"/>
      <c r="S11" s="230"/>
      <c r="T11" s="230"/>
      <c r="U11" s="361"/>
    </row>
    <row r="12" spans="1:21" ht="18" customHeight="1">
      <c r="A12" s="343">
        <v>1</v>
      </c>
      <c r="B12" s="513" t="s">
        <v>32</v>
      </c>
      <c r="C12" s="596"/>
      <c r="D12" s="625"/>
      <c r="E12" s="626"/>
      <c r="F12" s="154">
        <v>0</v>
      </c>
      <c r="G12" s="155">
        <f>0.9*F12</f>
        <v>0</v>
      </c>
      <c r="H12" s="590"/>
      <c r="I12" s="512">
        <f>H12*D12</f>
        <v>0</v>
      </c>
      <c r="J12" s="597"/>
      <c r="K12" s="598"/>
      <c r="L12" s="599"/>
      <c r="M12" s="597"/>
      <c r="N12" s="238">
        <f>IF(F12=0,"",M12/F12)</f>
      </c>
      <c r="O12" s="238">
        <f>IF(G12=0,"",M12/G12)</f>
      </c>
      <c r="P12" s="591"/>
      <c r="Q12" s="158">
        <f>IF(F12=0,"",((F12-P12)/P12)*100)</f>
      </c>
      <c r="R12" s="598"/>
      <c r="S12" s="238">
        <f>IF(M12=0,"",((M12-R12)/R12)*100)</f>
      </c>
      <c r="T12" s="158" t="str">
        <f aca="true" t="shared" si="0" ref="T12:T30">IF(P12=0,"-",R12/P12)</f>
        <v>-</v>
      </c>
      <c r="U12" s="366" t="str">
        <f aca="true" t="shared" si="1" ref="U12:U30">IF(P12=0,"-",((N12-T12)/T12)*100)</f>
        <v>-</v>
      </c>
    </row>
    <row r="13" spans="1:21" ht="18" customHeight="1">
      <c r="A13" s="235">
        <v>2</v>
      </c>
      <c r="B13" s="514" t="s">
        <v>33</v>
      </c>
      <c r="C13" s="600"/>
      <c r="D13" s="627"/>
      <c r="E13" s="628"/>
      <c r="F13" s="154">
        <f>C13*D13*E13</f>
        <v>0</v>
      </c>
      <c r="G13" s="155">
        <f>0.9*F13</f>
        <v>0</v>
      </c>
      <c r="H13" s="592"/>
      <c r="I13" s="155">
        <f aca="true" t="shared" si="2" ref="I13:I26">H13*D13</f>
        <v>0</v>
      </c>
      <c r="J13" s="601"/>
      <c r="K13" s="602"/>
      <c r="L13" s="603"/>
      <c r="M13" s="601"/>
      <c r="N13" s="238">
        <f aca="true" t="shared" si="3" ref="N13:N28">IF(F13=0,"",M13/F13)</f>
      </c>
      <c r="O13" s="238">
        <f aca="true" t="shared" si="4" ref="O13:O28">IF(G13=0,"",M13/G13)</f>
      </c>
      <c r="P13" s="593"/>
      <c r="Q13" s="158">
        <f aca="true" t="shared" si="5" ref="Q13:Q28">IF(F13=0,"",((F13-P13)/P13)*100)</f>
      </c>
      <c r="R13" s="602"/>
      <c r="S13" s="238">
        <f aca="true" t="shared" si="6" ref="S13:S28">IF(M13=0,"",((M13-R13)/R13)*100)</f>
      </c>
      <c r="T13" s="158" t="str">
        <f t="shared" si="0"/>
        <v>-</v>
      </c>
      <c r="U13" s="366" t="str">
        <f t="shared" si="1"/>
        <v>-</v>
      </c>
    </row>
    <row r="14" spans="1:21" ht="18" customHeight="1" thickBot="1">
      <c r="A14" s="240">
        <v>3</v>
      </c>
      <c r="B14" s="515" t="s">
        <v>34</v>
      </c>
      <c r="C14" s="604"/>
      <c r="D14" s="629"/>
      <c r="E14" s="630"/>
      <c r="F14" s="156">
        <f>C14*D14*E14</f>
        <v>0</v>
      </c>
      <c r="G14" s="157">
        <f>0.9*F14</f>
        <v>0</v>
      </c>
      <c r="H14" s="594"/>
      <c r="I14" s="157">
        <f t="shared" si="2"/>
        <v>0</v>
      </c>
      <c r="J14" s="605"/>
      <c r="K14" s="606"/>
      <c r="L14" s="607"/>
      <c r="M14" s="605"/>
      <c r="N14" s="243">
        <f t="shared" si="3"/>
      </c>
      <c r="O14" s="243">
        <f t="shared" si="4"/>
      </c>
      <c r="P14" s="595"/>
      <c r="Q14" s="158">
        <f t="shared" si="5"/>
      </c>
      <c r="R14" s="606"/>
      <c r="S14" s="243">
        <f t="shared" si="6"/>
      </c>
      <c r="T14" s="159" t="str">
        <f t="shared" si="0"/>
        <v>-</v>
      </c>
      <c r="U14" s="368" t="str">
        <f t="shared" si="1"/>
        <v>-</v>
      </c>
    </row>
    <row r="15" spans="1:21" ht="18" customHeight="1" thickBot="1" thickTop="1">
      <c r="A15" s="240">
        <v>4</v>
      </c>
      <c r="B15" s="516" t="s">
        <v>35</v>
      </c>
      <c r="C15" s="246">
        <f>SUM(C12:C14)</f>
        <v>0</v>
      </c>
      <c r="D15" s="243">
        <f>SUM(D12:D14)/3</f>
        <v>0</v>
      </c>
      <c r="E15" s="368">
        <f>SUM(E12:E14)/3</f>
        <v>0</v>
      </c>
      <c r="F15" s="156">
        <f>SUM(F12:F14)</f>
        <v>0</v>
      </c>
      <c r="G15" s="157">
        <f>SUM(G12:G14)</f>
        <v>0</v>
      </c>
      <c r="H15" s="156"/>
      <c r="I15" s="157"/>
      <c r="J15" s="258"/>
      <c r="K15" s="242"/>
      <c r="L15" s="157">
        <f>SUM(L12:L14)</f>
        <v>0</v>
      </c>
      <c r="M15" s="258">
        <f>SUM(M12:M14)</f>
        <v>0</v>
      </c>
      <c r="N15" s="243">
        <f t="shared" si="3"/>
      </c>
      <c r="O15" s="243">
        <f t="shared" si="4"/>
      </c>
      <c r="P15" s="247">
        <f>SUM(P12:P14)</f>
        <v>0</v>
      </c>
      <c r="Q15" s="243">
        <f t="shared" si="5"/>
      </c>
      <c r="R15" s="242">
        <f>SUM(R12:R14)</f>
        <v>0</v>
      </c>
      <c r="S15" s="243">
        <f t="shared" si="6"/>
      </c>
      <c r="T15" s="159" t="str">
        <f t="shared" si="0"/>
        <v>-</v>
      </c>
      <c r="U15" s="368" t="str">
        <f t="shared" si="1"/>
        <v>-</v>
      </c>
    </row>
    <row r="16" spans="1:21" ht="18" customHeight="1" thickTop="1">
      <c r="A16" s="235">
        <v>5</v>
      </c>
      <c r="B16" s="514" t="s">
        <v>36</v>
      </c>
      <c r="C16" s="600"/>
      <c r="D16" s="627"/>
      <c r="E16" s="628"/>
      <c r="F16" s="154">
        <f>C16*D16*E16</f>
        <v>0</v>
      </c>
      <c r="G16" s="155">
        <f>0.9*F16</f>
        <v>0</v>
      </c>
      <c r="H16" s="592"/>
      <c r="I16" s="155">
        <f t="shared" si="2"/>
        <v>0</v>
      </c>
      <c r="J16" s="601"/>
      <c r="K16" s="602"/>
      <c r="L16" s="603"/>
      <c r="M16" s="601"/>
      <c r="N16" s="238">
        <f t="shared" si="3"/>
      </c>
      <c r="O16" s="238">
        <f t="shared" si="4"/>
      </c>
      <c r="P16" s="593"/>
      <c r="Q16" s="238">
        <f t="shared" si="5"/>
      </c>
      <c r="R16" s="602"/>
      <c r="S16" s="238">
        <f t="shared" si="6"/>
      </c>
      <c r="T16" s="158" t="str">
        <f t="shared" si="0"/>
        <v>-</v>
      </c>
      <c r="U16" s="366" t="str">
        <f t="shared" si="1"/>
        <v>-</v>
      </c>
    </row>
    <row r="17" spans="1:21" ht="18" customHeight="1">
      <c r="A17" s="235">
        <v>6</v>
      </c>
      <c r="B17" s="514" t="s">
        <v>37</v>
      </c>
      <c r="C17" s="600"/>
      <c r="D17" s="627"/>
      <c r="E17" s="628"/>
      <c r="F17" s="154">
        <f>C17*D17*E17</f>
        <v>0</v>
      </c>
      <c r="G17" s="155">
        <f>0.9*F17</f>
        <v>0</v>
      </c>
      <c r="H17" s="592"/>
      <c r="I17" s="155">
        <f t="shared" si="2"/>
        <v>0</v>
      </c>
      <c r="J17" s="601"/>
      <c r="K17" s="602"/>
      <c r="L17" s="603"/>
      <c r="M17" s="601"/>
      <c r="N17" s="238">
        <f t="shared" si="3"/>
      </c>
      <c r="O17" s="238">
        <f t="shared" si="4"/>
      </c>
      <c r="P17" s="593"/>
      <c r="Q17" s="238">
        <f t="shared" si="5"/>
      </c>
      <c r="R17" s="602"/>
      <c r="S17" s="238">
        <f t="shared" si="6"/>
      </c>
      <c r="T17" s="158" t="str">
        <f t="shared" si="0"/>
        <v>-</v>
      </c>
      <c r="U17" s="366" t="str">
        <f t="shared" si="1"/>
        <v>-</v>
      </c>
    </row>
    <row r="18" spans="1:21" ht="18" customHeight="1" thickBot="1">
      <c r="A18" s="240">
        <v>7</v>
      </c>
      <c r="B18" s="515" t="s">
        <v>38</v>
      </c>
      <c r="C18" s="604"/>
      <c r="D18" s="629"/>
      <c r="E18" s="630"/>
      <c r="F18" s="156">
        <f>C18*D18*E18</f>
        <v>0</v>
      </c>
      <c r="G18" s="157">
        <f>0.9*F18</f>
        <v>0</v>
      </c>
      <c r="H18" s="594"/>
      <c r="I18" s="157">
        <f t="shared" si="2"/>
        <v>0</v>
      </c>
      <c r="J18" s="605"/>
      <c r="K18" s="606"/>
      <c r="L18" s="607"/>
      <c r="M18" s="605"/>
      <c r="N18" s="243">
        <f t="shared" si="3"/>
      </c>
      <c r="O18" s="243">
        <f t="shared" si="4"/>
      </c>
      <c r="P18" s="595"/>
      <c r="Q18" s="243">
        <f t="shared" si="5"/>
      </c>
      <c r="R18" s="606"/>
      <c r="S18" s="243">
        <f t="shared" si="6"/>
      </c>
      <c r="T18" s="159" t="str">
        <f t="shared" si="0"/>
        <v>-</v>
      </c>
      <c r="U18" s="368" t="str">
        <f t="shared" si="1"/>
        <v>-</v>
      </c>
    </row>
    <row r="19" spans="1:21" ht="18" customHeight="1" thickBot="1" thickTop="1">
      <c r="A19" s="240">
        <v>8</v>
      </c>
      <c r="B19" s="516" t="s">
        <v>39</v>
      </c>
      <c r="C19" s="246">
        <f>SUM(C16:C18)</f>
        <v>0</v>
      </c>
      <c r="D19" s="243">
        <f>SUM(D16:D18)/3</f>
        <v>0</v>
      </c>
      <c r="E19" s="368">
        <f>SUM(E16:E18)/3</f>
        <v>0</v>
      </c>
      <c r="F19" s="156">
        <f>SUM(F16:F18)</f>
        <v>0</v>
      </c>
      <c r="G19" s="157">
        <f>SUM(G16:G18)</f>
        <v>0</v>
      </c>
      <c r="H19" s="156"/>
      <c r="I19" s="157"/>
      <c r="J19" s="258"/>
      <c r="K19" s="242"/>
      <c r="L19" s="157">
        <f>SUM(L16:L18)</f>
        <v>0</v>
      </c>
      <c r="M19" s="258">
        <f>SUM(M16:M18)</f>
        <v>0</v>
      </c>
      <c r="N19" s="243">
        <f t="shared" si="3"/>
      </c>
      <c r="O19" s="243">
        <f t="shared" si="4"/>
      </c>
      <c r="P19" s="247">
        <f>SUM(P16:P18)</f>
        <v>0</v>
      </c>
      <c r="Q19" s="243">
        <f t="shared" si="5"/>
      </c>
      <c r="R19" s="242">
        <f>SUM(R16:R18)</f>
        <v>0</v>
      </c>
      <c r="S19" s="243">
        <f t="shared" si="6"/>
      </c>
      <c r="T19" s="159" t="str">
        <f t="shared" si="0"/>
        <v>-</v>
      </c>
      <c r="U19" s="368" t="str">
        <f t="shared" si="1"/>
        <v>-</v>
      </c>
    </row>
    <row r="20" spans="1:21" ht="18" customHeight="1" thickTop="1">
      <c r="A20" s="235">
        <v>9</v>
      </c>
      <c r="B20" s="514" t="s">
        <v>40</v>
      </c>
      <c r="C20" s="600"/>
      <c r="D20" s="627"/>
      <c r="E20" s="628"/>
      <c r="F20" s="154">
        <f>C20*D20*E20</f>
        <v>0</v>
      </c>
      <c r="G20" s="155">
        <f>0.9*F20</f>
        <v>0</v>
      </c>
      <c r="H20" s="592"/>
      <c r="I20" s="155">
        <f t="shared" si="2"/>
        <v>0</v>
      </c>
      <c r="J20" s="601"/>
      <c r="K20" s="602"/>
      <c r="L20" s="603"/>
      <c r="M20" s="601"/>
      <c r="N20" s="238">
        <f t="shared" si="3"/>
      </c>
      <c r="O20" s="238">
        <f t="shared" si="4"/>
      </c>
      <c r="P20" s="593"/>
      <c r="Q20" s="238">
        <f t="shared" si="5"/>
      </c>
      <c r="R20" s="602"/>
      <c r="S20" s="238">
        <f t="shared" si="6"/>
      </c>
      <c r="T20" s="158" t="str">
        <f t="shared" si="0"/>
        <v>-</v>
      </c>
      <c r="U20" s="366" t="str">
        <f t="shared" si="1"/>
        <v>-</v>
      </c>
    </row>
    <row r="21" spans="1:21" ht="18" customHeight="1">
      <c r="A21" s="235">
        <v>10</v>
      </c>
      <c r="B21" s="514" t="s">
        <v>41</v>
      </c>
      <c r="C21" s="600"/>
      <c r="D21" s="627"/>
      <c r="E21" s="628"/>
      <c r="F21" s="154">
        <f>C21*D21*E21</f>
        <v>0</v>
      </c>
      <c r="G21" s="155">
        <f>0.9*F21</f>
        <v>0</v>
      </c>
      <c r="H21" s="592"/>
      <c r="I21" s="155">
        <f t="shared" si="2"/>
        <v>0</v>
      </c>
      <c r="J21" s="601"/>
      <c r="K21" s="602"/>
      <c r="L21" s="603"/>
      <c r="M21" s="601"/>
      <c r="N21" s="238">
        <f t="shared" si="3"/>
      </c>
      <c r="O21" s="238">
        <f t="shared" si="4"/>
      </c>
      <c r="P21" s="593"/>
      <c r="Q21" s="238">
        <f t="shared" si="5"/>
      </c>
      <c r="R21" s="602"/>
      <c r="S21" s="238">
        <f t="shared" si="6"/>
      </c>
      <c r="T21" s="158" t="str">
        <f t="shared" si="0"/>
        <v>-</v>
      </c>
      <c r="U21" s="366" t="str">
        <f t="shared" si="1"/>
        <v>-</v>
      </c>
    </row>
    <row r="22" spans="1:21" ht="18" customHeight="1" thickBot="1">
      <c r="A22" s="240">
        <v>11</v>
      </c>
      <c r="B22" s="515" t="s">
        <v>42</v>
      </c>
      <c r="C22" s="604"/>
      <c r="D22" s="629"/>
      <c r="E22" s="630"/>
      <c r="F22" s="156">
        <f>C22*D22*E22</f>
        <v>0</v>
      </c>
      <c r="G22" s="157">
        <f>0.9*F22</f>
        <v>0</v>
      </c>
      <c r="H22" s="594"/>
      <c r="I22" s="157">
        <f t="shared" si="2"/>
        <v>0</v>
      </c>
      <c r="J22" s="605"/>
      <c r="K22" s="606"/>
      <c r="L22" s="607"/>
      <c r="M22" s="605"/>
      <c r="N22" s="243">
        <f t="shared" si="3"/>
      </c>
      <c r="O22" s="243">
        <f t="shared" si="4"/>
      </c>
      <c r="P22" s="595"/>
      <c r="Q22" s="243">
        <f t="shared" si="5"/>
      </c>
      <c r="R22" s="606"/>
      <c r="S22" s="243">
        <f t="shared" si="6"/>
      </c>
      <c r="T22" s="159" t="str">
        <f t="shared" si="0"/>
        <v>-</v>
      </c>
      <c r="U22" s="368" t="str">
        <f t="shared" si="1"/>
        <v>-</v>
      </c>
    </row>
    <row r="23" spans="1:21" ht="18" customHeight="1" thickBot="1" thickTop="1">
      <c r="A23" s="240">
        <v>12</v>
      </c>
      <c r="B23" s="516" t="s">
        <v>43</v>
      </c>
      <c r="C23" s="246">
        <f>SUM(C20:C22)</f>
        <v>0</v>
      </c>
      <c r="D23" s="243">
        <f>SUM(D20:D22)/3</f>
        <v>0</v>
      </c>
      <c r="E23" s="368">
        <f>SUM(E20:E22)/3</f>
        <v>0</v>
      </c>
      <c r="F23" s="156">
        <f>SUM(F20:F22)</f>
        <v>0</v>
      </c>
      <c r="G23" s="157">
        <f>SUM(G20:G22)</f>
        <v>0</v>
      </c>
      <c r="H23" s="156"/>
      <c r="I23" s="157"/>
      <c r="J23" s="258"/>
      <c r="K23" s="242"/>
      <c r="L23" s="157">
        <f>SUM(L20:L22)</f>
        <v>0</v>
      </c>
      <c r="M23" s="258">
        <f>SUM(M20:M22)</f>
        <v>0</v>
      </c>
      <c r="N23" s="243">
        <f t="shared" si="3"/>
      </c>
      <c r="O23" s="243">
        <f t="shared" si="4"/>
      </c>
      <c r="P23" s="247">
        <f>SUM(P20:P22)</f>
        <v>0</v>
      </c>
      <c r="Q23" s="243">
        <f t="shared" si="5"/>
      </c>
      <c r="R23" s="242">
        <f>SUM(R20:R22)</f>
        <v>0</v>
      </c>
      <c r="S23" s="243">
        <f t="shared" si="6"/>
      </c>
      <c r="T23" s="159" t="str">
        <f t="shared" si="0"/>
        <v>-</v>
      </c>
      <c r="U23" s="368" t="str">
        <f t="shared" si="1"/>
        <v>-</v>
      </c>
    </row>
    <row r="24" spans="1:21" ht="18" customHeight="1" thickTop="1">
      <c r="A24" s="235">
        <v>13</v>
      </c>
      <c r="B24" s="514" t="s">
        <v>44</v>
      </c>
      <c r="C24" s="600"/>
      <c r="D24" s="627"/>
      <c r="E24" s="628"/>
      <c r="F24" s="154">
        <f>C24*D24*E24</f>
        <v>0</v>
      </c>
      <c r="G24" s="155">
        <f>0.9*F24</f>
        <v>0</v>
      </c>
      <c r="H24" s="592"/>
      <c r="I24" s="155">
        <f t="shared" si="2"/>
        <v>0</v>
      </c>
      <c r="J24" s="601"/>
      <c r="K24" s="602"/>
      <c r="L24" s="603"/>
      <c r="M24" s="601"/>
      <c r="N24" s="238">
        <f t="shared" si="3"/>
      </c>
      <c r="O24" s="238">
        <f t="shared" si="4"/>
      </c>
      <c r="P24" s="593"/>
      <c r="Q24" s="238">
        <f t="shared" si="5"/>
      </c>
      <c r="R24" s="602"/>
      <c r="S24" s="238">
        <f t="shared" si="6"/>
      </c>
      <c r="T24" s="158" t="str">
        <f t="shared" si="0"/>
        <v>-</v>
      </c>
      <c r="U24" s="366" t="str">
        <f t="shared" si="1"/>
        <v>-</v>
      </c>
    </row>
    <row r="25" spans="1:21" ht="18" customHeight="1">
      <c r="A25" s="235">
        <v>14</v>
      </c>
      <c r="B25" s="514" t="s">
        <v>45</v>
      </c>
      <c r="C25" s="600"/>
      <c r="D25" s="627"/>
      <c r="E25" s="628"/>
      <c r="F25" s="154">
        <f>C25*D25*E25</f>
        <v>0</v>
      </c>
      <c r="G25" s="155">
        <f>0.9*F25</f>
        <v>0</v>
      </c>
      <c r="H25" s="592"/>
      <c r="I25" s="155">
        <f t="shared" si="2"/>
        <v>0</v>
      </c>
      <c r="J25" s="601"/>
      <c r="K25" s="602"/>
      <c r="L25" s="603"/>
      <c r="M25" s="601"/>
      <c r="N25" s="238">
        <f t="shared" si="3"/>
      </c>
      <c r="O25" s="238">
        <f t="shared" si="4"/>
      </c>
      <c r="P25" s="593"/>
      <c r="Q25" s="238">
        <f t="shared" si="5"/>
      </c>
      <c r="R25" s="602"/>
      <c r="S25" s="238">
        <f t="shared" si="6"/>
      </c>
      <c r="T25" s="158" t="str">
        <f t="shared" si="0"/>
        <v>-</v>
      </c>
      <c r="U25" s="366" t="str">
        <f t="shared" si="1"/>
        <v>-</v>
      </c>
    </row>
    <row r="26" spans="1:21" ht="18" customHeight="1" thickBot="1">
      <c r="A26" s="240">
        <v>15</v>
      </c>
      <c r="B26" s="515" t="s">
        <v>46</v>
      </c>
      <c r="C26" s="604"/>
      <c r="D26" s="629"/>
      <c r="E26" s="630"/>
      <c r="F26" s="156">
        <f>C26*D26*E26</f>
        <v>0</v>
      </c>
      <c r="G26" s="157">
        <f>0.9*F26</f>
        <v>0</v>
      </c>
      <c r="H26" s="594"/>
      <c r="I26" s="157">
        <f t="shared" si="2"/>
        <v>0</v>
      </c>
      <c r="J26" s="605"/>
      <c r="K26" s="606"/>
      <c r="L26" s="607"/>
      <c r="M26" s="605"/>
      <c r="N26" s="243">
        <f t="shared" si="3"/>
      </c>
      <c r="O26" s="243">
        <f t="shared" si="4"/>
      </c>
      <c r="P26" s="595"/>
      <c r="Q26" s="243">
        <f t="shared" si="5"/>
      </c>
      <c r="R26" s="606"/>
      <c r="S26" s="243">
        <f t="shared" si="6"/>
      </c>
      <c r="T26" s="159" t="str">
        <f t="shared" si="0"/>
        <v>-</v>
      </c>
      <c r="U26" s="368" t="str">
        <f t="shared" si="1"/>
        <v>-</v>
      </c>
    </row>
    <row r="27" spans="1:21" ht="18" customHeight="1" thickBot="1" thickTop="1">
      <c r="A27" s="240">
        <v>16</v>
      </c>
      <c r="B27" s="516" t="s">
        <v>47</v>
      </c>
      <c r="C27" s="246">
        <f>SUM(C24:C26)</f>
        <v>0</v>
      </c>
      <c r="D27" s="243">
        <f>SUM(D24:D26)/3</f>
        <v>0</v>
      </c>
      <c r="E27" s="368">
        <f>SUM(E24:E26)/3</f>
        <v>0</v>
      </c>
      <c r="F27" s="156">
        <f>SUM(F24:F26)</f>
        <v>0</v>
      </c>
      <c r="G27" s="157">
        <f>SUM(G24:G26)</f>
        <v>0</v>
      </c>
      <c r="H27" s="156"/>
      <c r="I27" s="157"/>
      <c r="J27" s="258"/>
      <c r="K27" s="242"/>
      <c r="L27" s="157">
        <f>SUM(L24:L26)</f>
        <v>0</v>
      </c>
      <c r="M27" s="258">
        <f>SUM(M24:M26)</f>
        <v>0</v>
      </c>
      <c r="N27" s="243">
        <f t="shared" si="3"/>
      </c>
      <c r="O27" s="243">
        <f t="shared" si="4"/>
      </c>
      <c r="P27" s="247">
        <f>SUM(P24:P26)</f>
        <v>0</v>
      </c>
      <c r="Q27" s="243">
        <f t="shared" si="5"/>
      </c>
      <c r="R27" s="242">
        <f>SUM(R24:R26)</f>
        <v>0</v>
      </c>
      <c r="S27" s="243">
        <f t="shared" si="6"/>
      </c>
      <c r="T27" s="159" t="str">
        <f t="shared" si="0"/>
        <v>-</v>
      </c>
      <c r="U27" s="368" t="str">
        <f t="shared" si="1"/>
        <v>-</v>
      </c>
    </row>
    <row r="28" spans="1:22" ht="18" customHeight="1" thickTop="1">
      <c r="A28" s="235">
        <v>17</v>
      </c>
      <c r="B28" s="517" t="s">
        <v>48</v>
      </c>
      <c r="C28" s="348">
        <f>C15+C19+C23+C27</f>
        <v>0</v>
      </c>
      <c r="D28" s="238">
        <f>(D15+D19+D23+D27)/4</f>
        <v>0</v>
      </c>
      <c r="E28" s="238">
        <f>(E15+E19+E23+E27)/4</f>
        <v>0</v>
      </c>
      <c r="F28" s="154">
        <f>F15+F19+F23+F27</f>
        <v>0</v>
      </c>
      <c r="G28" s="493">
        <f>G15+G19+G23+G27</f>
        <v>0</v>
      </c>
      <c r="H28" s="154"/>
      <c r="I28" s="155"/>
      <c r="J28" s="407"/>
      <c r="K28" s="237"/>
      <c r="L28" s="155">
        <f>L15+L19+L23+L27</f>
        <v>0</v>
      </c>
      <c r="M28" s="407">
        <f>M15+M19+M23+M27</f>
        <v>0</v>
      </c>
      <c r="N28" s="238">
        <f t="shared" si="3"/>
      </c>
      <c r="O28" s="238">
        <f t="shared" si="4"/>
      </c>
      <c r="P28" s="493">
        <f>SUM(P27,P23,P19,P15)</f>
        <v>0</v>
      </c>
      <c r="Q28" s="238">
        <f t="shared" si="5"/>
      </c>
      <c r="R28" s="237">
        <f>SUM(R27,R23,R19,R15)</f>
        <v>0</v>
      </c>
      <c r="S28" s="238">
        <f t="shared" si="6"/>
      </c>
      <c r="T28" s="158" t="str">
        <f t="shared" si="0"/>
        <v>-</v>
      </c>
      <c r="U28" s="366" t="str">
        <f t="shared" si="1"/>
        <v>-</v>
      </c>
      <c r="V28" s="252"/>
    </row>
    <row r="29" spans="1:22" ht="18" customHeight="1">
      <c r="A29" s="42">
        <v>18</v>
      </c>
      <c r="B29" s="563" t="s">
        <v>49</v>
      </c>
      <c r="C29" s="466">
        <f>C19+C23</f>
        <v>0</v>
      </c>
      <c r="D29" s="238">
        <f>(D19+D23)/2</f>
        <v>0</v>
      </c>
      <c r="E29" s="238">
        <f>(E19+E23)/2</f>
        <v>0</v>
      </c>
      <c r="F29" s="471">
        <f>F19+F23</f>
        <v>0</v>
      </c>
      <c r="G29" s="476">
        <f>G19+G23</f>
        <v>0</v>
      </c>
      <c r="H29" s="520"/>
      <c r="I29" s="518"/>
      <c r="J29" s="520"/>
      <c r="K29" s="519"/>
      <c r="L29" s="53">
        <f>L19+L23</f>
        <v>0</v>
      </c>
      <c r="M29" s="471">
        <f>M19+M23</f>
        <v>0</v>
      </c>
      <c r="N29" s="238">
        <f>IF(F29=0,"",M29/F29)</f>
      </c>
      <c r="O29" s="238">
        <f>IF(G29=0,"",M29/G29)</f>
      </c>
      <c r="P29" s="476">
        <f>P19+P23</f>
        <v>0</v>
      </c>
      <c r="Q29" s="238">
        <f>IF(F29=0,"",((F29-P29)/P29)*100)</f>
      </c>
      <c r="R29" s="527">
        <f>R19+R23</f>
        <v>0</v>
      </c>
      <c r="S29" s="238">
        <f>IF(M29=0,"",((M29-R29)/R29)*100)</f>
      </c>
      <c r="T29" s="158" t="str">
        <f t="shared" si="0"/>
        <v>-</v>
      </c>
      <c r="U29" s="366" t="str">
        <f t="shared" si="1"/>
        <v>-</v>
      </c>
      <c r="V29" s="252"/>
    </row>
    <row r="30" spans="1:22" ht="18" customHeight="1" thickBot="1">
      <c r="A30" s="40">
        <v>19</v>
      </c>
      <c r="B30" s="564" t="s">
        <v>50</v>
      </c>
      <c r="C30" s="60">
        <f>C15+C27</f>
        <v>0</v>
      </c>
      <c r="D30" s="250">
        <f>(D15+D27)/2</f>
        <v>0</v>
      </c>
      <c r="E30" s="250">
        <f>(E15+E27)/2</f>
        <v>0</v>
      </c>
      <c r="F30" s="70">
        <f>F15+F27</f>
        <v>0</v>
      </c>
      <c r="G30" s="478">
        <f>G15+G27</f>
        <v>0</v>
      </c>
      <c r="H30" s="523"/>
      <c r="I30" s="521"/>
      <c r="J30" s="523"/>
      <c r="K30" s="522"/>
      <c r="L30" s="524">
        <f>L15+L27</f>
        <v>0</v>
      </c>
      <c r="M30" s="70">
        <f>M15+M27</f>
        <v>0</v>
      </c>
      <c r="N30" s="250">
        <f>IF(F30=0,"",M30/F30)</f>
      </c>
      <c r="O30" s="250">
        <f>IF(G30=0,"",M30/G30)</f>
      </c>
      <c r="P30" s="478">
        <f>P15+P27</f>
        <v>0</v>
      </c>
      <c r="Q30" s="250">
        <f>IF(F30=0,"",((F30-P30)/P30)*100)</f>
      </c>
      <c r="R30" s="528">
        <f>R15+R27</f>
        <v>0</v>
      </c>
      <c r="S30" s="250">
        <f>IF(M30=0,"",((M30-R30)/R30)*100)</f>
      </c>
      <c r="T30" s="160" t="str">
        <f t="shared" si="0"/>
        <v>-</v>
      </c>
      <c r="U30" s="370" t="str">
        <f t="shared" si="1"/>
        <v>-</v>
      </c>
      <c r="V30" s="252"/>
    </row>
  </sheetData>
  <sheetProtection password="CA4B" sheet="1" objects="1" scenarios="1"/>
  <mergeCells count="5">
    <mergeCell ref="H2:L2"/>
    <mergeCell ref="H4:L4"/>
    <mergeCell ref="Q2:T2"/>
    <mergeCell ref="Q3:T3"/>
    <mergeCell ref="Q4:T4"/>
  </mergeCells>
  <printOptions/>
  <pageMargins left="0.17" right="0.5" top="0.69" bottom="0.3937007874015748" header="0.41" footer="0"/>
  <pageSetup horizontalDpi="360" verticalDpi="360" orientation="landscape" paperSize="9" r:id="rId1"/>
  <headerFooter alignWithMargins="0">
    <oddHeader>&amp;R&amp;D   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showGridLines="0" workbookViewId="0" topLeftCell="A6">
      <selection activeCell="E30" sqref="E30"/>
    </sheetView>
  </sheetViews>
  <sheetFormatPr defaultColWidth="11.421875" defaultRowHeight="12.75"/>
  <cols>
    <col min="1" max="1" width="4.7109375" style="0" customWidth="1"/>
    <col min="2" max="2" width="9.8515625" style="0" customWidth="1"/>
    <col min="3" max="3" width="10.421875" style="0" customWidth="1"/>
    <col min="4" max="4" width="9.28125" style="0" customWidth="1"/>
    <col min="5" max="5" width="10.8515625" style="0" customWidth="1"/>
    <col min="6" max="6" width="7.140625" style="0" customWidth="1"/>
    <col min="7" max="7" width="9.140625" style="0" customWidth="1"/>
    <col min="8" max="8" width="9.00390625" style="0" customWidth="1"/>
    <col min="9" max="9" width="8.140625" style="0" customWidth="1"/>
    <col min="11" max="11" width="9.28125" style="0" customWidth="1"/>
    <col min="12" max="12" width="7.28125" style="0" customWidth="1"/>
    <col min="13" max="13" width="10.7109375" style="0" customWidth="1"/>
    <col min="14" max="14" width="7.00390625" style="0" customWidth="1"/>
    <col min="15" max="15" width="6.8515625" style="0" customWidth="1"/>
    <col min="16" max="16" width="6.28125" style="0" customWidth="1"/>
  </cols>
  <sheetData>
    <row r="1" spans="1:16" ht="19.5" thickBot="1">
      <c r="A1" s="568" t="s">
        <v>0</v>
      </c>
      <c r="B1" s="78"/>
      <c r="C1" s="77" t="s">
        <v>1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6" ht="18.75" customHeight="1">
      <c r="A2" s="182" t="s">
        <v>163</v>
      </c>
      <c r="B2" s="183"/>
      <c r="C2" s="183"/>
      <c r="D2" s="183"/>
      <c r="E2" s="183"/>
      <c r="F2" s="161" t="s">
        <v>3</v>
      </c>
      <c r="G2" s="162"/>
      <c r="H2" s="711" t="str">
        <f>'Fremdstr.'!H2</f>
        <v>Mustermann</v>
      </c>
      <c r="I2" s="702"/>
      <c r="J2" s="703"/>
      <c r="K2" s="170" t="s">
        <v>164</v>
      </c>
      <c r="L2" s="170"/>
      <c r="M2" s="709"/>
      <c r="N2" s="709"/>
      <c r="O2" s="710"/>
      <c r="P2" s="184" t="s">
        <v>165</v>
      </c>
    </row>
    <row r="3" spans="1:16" ht="18.75" customHeight="1">
      <c r="A3" s="304"/>
      <c r="B3" s="168"/>
      <c r="C3" s="176"/>
      <c r="D3" s="176"/>
      <c r="E3" s="176"/>
      <c r="F3" s="164" t="s">
        <v>6</v>
      </c>
      <c r="G3" s="165"/>
      <c r="H3" s="704"/>
      <c r="I3" s="705"/>
      <c r="J3" s="706"/>
      <c r="K3" s="309" t="s">
        <v>166</v>
      </c>
      <c r="L3" s="151"/>
      <c r="M3" s="371"/>
      <c r="N3" s="371"/>
      <c r="O3" s="638">
        <v>9</v>
      </c>
      <c r="P3" s="372"/>
    </row>
    <row r="4" spans="1:16" ht="18.75" customHeight="1" thickBot="1">
      <c r="A4" s="253" t="s">
        <v>7</v>
      </c>
      <c r="B4" s="303">
        <f>'Fremdstr.'!B4</f>
        <v>2006</v>
      </c>
      <c r="C4" s="254"/>
      <c r="D4" s="254"/>
      <c r="E4" s="254"/>
      <c r="F4" s="373" t="s">
        <v>80</v>
      </c>
      <c r="G4" s="254"/>
      <c r="H4" s="699"/>
      <c r="I4" s="707"/>
      <c r="J4" s="708"/>
      <c r="K4" s="374"/>
      <c r="L4" s="171"/>
      <c r="M4" s="171"/>
      <c r="N4" s="171"/>
      <c r="O4" s="171"/>
      <c r="P4" s="375"/>
    </row>
    <row r="5" spans="1:16" ht="18.75" customHeight="1">
      <c r="A5" s="376" t="s">
        <v>83</v>
      </c>
      <c r="B5" s="183"/>
      <c r="C5" s="191" t="s">
        <v>167</v>
      </c>
      <c r="D5" s="192" t="s">
        <v>85</v>
      </c>
      <c r="E5" s="193"/>
      <c r="F5" s="194"/>
      <c r="G5" s="193" t="s">
        <v>86</v>
      </c>
      <c r="H5" s="193"/>
      <c r="I5" s="193"/>
      <c r="J5" s="377"/>
      <c r="K5" s="192" t="s">
        <v>14</v>
      </c>
      <c r="L5" s="183"/>
      <c r="M5" s="193"/>
      <c r="N5" s="193"/>
      <c r="O5" s="193"/>
      <c r="P5" s="198"/>
    </row>
    <row r="6" spans="1:16" ht="18.75" customHeight="1">
      <c r="A6" s="378" t="s">
        <v>87</v>
      </c>
      <c r="B6" s="217"/>
      <c r="C6" s="200" t="s">
        <v>168</v>
      </c>
      <c r="D6" s="201"/>
      <c r="E6" s="202"/>
      <c r="F6" s="203"/>
      <c r="G6" s="379"/>
      <c r="H6" s="379"/>
      <c r="I6" s="206"/>
      <c r="J6" s="206"/>
      <c r="K6" s="205"/>
      <c r="L6" s="206"/>
      <c r="M6" s="202"/>
      <c r="N6" s="202"/>
      <c r="O6" s="176"/>
      <c r="P6" s="188"/>
    </row>
    <row r="7" spans="1:16" ht="18.75" customHeight="1">
      <c r="A7" s="328"/>
      <c r="B7" s="380"/>
      <c r="C7" s="225" t="s">
        <v>89</v>
      </c>
      <c r="D7" s="209" t="s">
        <v>90</v>
      </c>
      <c r="E7" s="210" t="s">
        <v>91</v>
      </c>
      <c r="F7" s="330" t="s">
        <v>169</v>
      </c>
      <c r="G7" s="381" t="s">
        <v>90</v>
      </c>
      <c r="H7" s="381" t="s">
        <v>93</v>
      </c>
      <c r="I7" s="331" t="s">
        <v>22</v>
      </c>
      <c r="J7" s="206" t="s">
        <v>27</v>
      </c>
      <c r="K7" s="209" t="s">
        <v>94</v>
      </c>
      <c r="L7" s="210" t="s">
        <v>23</v>
      </c>
      <c r="M7" s="210" t="s">
        <v>27</v>
      </c>
      <c r="N7" s="210" t="s">
        <v>23</v>
      </c>
      <c r="O7" s="215" t="s">
        <v>22</v>
      </c>
      <c r="P7" s="216" t="s">
        <v>23</v>
      </c>
    </row>
    <row r="8" spans="1:16" ht="18.75" customHeight="1">
      <c r="A8" s="207" t="s">
        <v>170</v>
      </c>
      <c r="B8" s="323"/>
      <c r="C8" s="624">
        <v>0</v>
      </c>
      <c r="D8" s="218"/>
      <c r="E8" s="210" t="s">
        <v>95</v>
      </c>
      <c r="F8" s="216"/>
      <c r="G8" s="210"/>
      <c r="H8" s="381" t="s">
        <v>96</v>
      </c>
      <c r="I8" s="210"/>
      <c r="J8" s="176"/>
      <c r="K8" s="209" t="s">
        <v>26</v>
      </c>
      <c r="L8" s="210"/>
      <c r="M8" s="210" t="s">
        <v>26</v>
      </c>
      <c r="N8" s="210"/>
      <c r="O8" s="210" t="s">
        <v>26</v>
      </c>
      <c r="P8" s="216"/>
    </row>
    <row r="9" spans="1:16" ht="18.75" customHeight="1">
      <c r="A9" s="207" t="s">
        <v>171</v>
      </c>
      <c r="B9" s="323"/>
      <c r="C9" s="220"/>
      <c r="D9" s="221"/>
      <c r="E9" s="222"/>
      <c r="F9" s="224"/>
      <c r="G9" s="222"/>
      <c r="H9" s="222"/>
      <c r="I9" s="382"/>
      <c r="J9" s="181"/>
      <c r="K9" s="221"/>
      <c r="L9" s="222"/>
      <c r="M9" s="222"/>
      <c r="N9" s="222"/>
      <c r="O9" s="222"/>
      <c r="P9" s="224"/>
    </row>
    <row r="10" spans="1:16" ht="18.75" customHeight="1">
      <c r="A10" s="304"/>
      <c r="B10" s="383"/>
      <c r="C10" s="225" t="s">
        <v>87</v>
      </c>
      <c r="D10" s="209" t="s">
        <v>87</v>
      </c>
      <c r="E10" s="210" t="s">
        <v>231</v>
      </c>
      <c r="F10" s="216" t="s">
        <v>234</v>
      </c>
      <c r="G10" s="210" t="s">
        <v>87</v>
      </c>
      <c r="H10" s="210" t="s">
        <v>28</v>
      </c>
      <c r="I10" s="334" t="s">
        <v>234</v>
      </c>
      <c r="J10" s="206" t="s">
        <v>231</v>
      </c>
      <c r="K10" s="209" t="s">
        <v>87</v>
      </c>
      <c r="L10" s="210" t="s">
        <v>29</v>
      </c>
      <c r="M10" s="210" t="s">
        <v>231</v>
      </c>
      <c r="N10" s="210" t="s">
        <v>29</v>
      </c>
      <c r="O10" s="210" t="s">
        <v>234</v>
      </c>
      <c r="P10" s="216" t="s">
        <v>29</v>
      </c>
    </row>
    <row r="11" spans="1:16" ht="18.75" customHeight="1" thickBot="1">
      <c r="A11" s="229" t="s">
        <v>30</v>
      </c>
      <c r="B11" s="230" t="s">
        <v>31</v>
      </c>
      <c r="C11" s="231"/>
      <c r="D11" s="232"/>
      <c r="E11" s="233"/>
      <c r="F11" s="234"/>
      <c r="G11" s="233"/>
      <c r="H11" s="233"/>
      <c r="I11" s="249" t="s">
        <v>172</v>
      </c>
      <c r="J11" s="233"/>
      <c r="K11" s="232"/>
      <c r="L11" s="233"/>
      <c r="M11" s="233"/>
      <c r="N11" s="233"/>
      <c r="O11" s="233"/>
      <c r="P11" s="234"/>
    </row>
    <row r="12" spans="1:16" ht="18" customHeight="1">
      <c r="A12" s="343">
        <v>1</v>
      </c>
      <c r="B12" s="344" t="s">
        <v>32</v>
      </c>
      <c r="C12" s="345">
        <f>IF(C8="","DEZ VORJHR",C8+D12-G12)</f>
        <v>0</v>
      </c>
      <c r="D12" s="590"/>
      <c r="E12" s="591"/>
      <c r="F12" s="346">
        <f aca="true" t="shared" si="0" ref="F12:F30">IF(D12=0,"",E12/D12)</f>
      </c>
      <c r="G12" s="590"/>
      <c r="H12" s="251">
        <f>(G12*O3)/1000</f>
        <v>0</v>
      </c>
      <c r="I12" s="251">
        <f aca="true" t="shared" si="1" ref="I12:I30">F12</f>
      </c>
      <c r="J12" s="346">
        <f>IF(I12="","",I12*G12)</f>
      </c>
      <c r="K12" s="590"/>
      <c r="L12" s="347" t="str">
        <f aca="true" t="shared" si="2" ref="L12:L30">IF(K12=0,"-",((G12-K12)/K12)*100)</f>
        <v>-</v>
      </c>
      <c r="M12" s="598"/>
      <c r="N12" s="347">
        <f aca="true" t="shared" si="3" ref="N12:N26">IF(J12="","",((J12-M12)/M12)*100)</f>
      </c>
      <c r="O12" s="251" t="str">
        <f aca="true" t="shared" si="4" ref="O12:O30">IF(K12=0,"-",M12/K12)</f>
        <v>-</v>
      </c>
      <c r="P12" s="346">
        <f>IF(I12="","",((F12-O12)/O12)*100)</f>
      </c>
    </row>
    <row r="13" spans="1:16" ht="18" customHeight="1">
      <c r="A13" s="235">
        <v>2</v>
      </c>
      <c r="B13" s="236" t="s">
        <v>33</v>
      </c>
      <c r="C13" s="348">
        <f>C12+D13-G13</f>
        <v>0</v>
      </c>
      <c r="D13" s="592"/>
      <c r="E13" s="593"/>
      <c r="F13" s="239">
        <f t="shared" si="0"/>
      </c>
      <c r="G13" s="592"/>
      <c r="H13" s="237">
        <f>(G13*$O$3)/1000</f>
        <v>0</v>
      </c>
      <c r="I13" s="237">
        <f t="shared" si="1"/>
      </c>
      <c r="J13" s="239">
        <f>IF(I13="","",I13*G13)</f>
      </c>
      <c r="K13" s="592"/>
      <c r="L13" s="238" t="str">
        <f t="shared" si="2"/>
        <v>-</v>
      </c>
      <c r="M13" s="602"/>
      <c r="N13" s="238">
        <f t="shared" si="3"/>
      </c>
      <c r="O13" s="237" t="str">
        <f t="shared" si="4"/>
        <v>-</v>
      </c>
      <c r="P13" s="239">
        <f aca="true" t="shared" si="5" ref="P13:P28">IF(I13="","",((F13-O13)/O13)*100)</f>
      </c>
    </row>
    <row r="14" spans="1:16" ht="18" customHeight="1" thickBot="1">
      <c r="A14" s="240">
        <v>3</v>
      </c>
      <c r="B14" s="241" t="s">
        <v>34</v>
      </c>
      <c r="C14" s="246">
        <f>C13+D14-G14</f>
        <v>0</v>
      </c>
      <c r="D14" s="594"/>
      <c r="E14" s="595"/>
      <c r="F14" s="244">
        <f t="shared" si="0"/>
      </c>
      <c r="G14" s="594"/>
      <c r="H14" s="242">
        <f aca="true" t="shared" si="6" ref="H14:H28">(G14*$O$3)/1000</f>
        <v>0</v>
      </c>
      <c r="I14" s="242">
        <f t="shared" si="1"/>
      </c>
      <c r="J14" s="244">
        <f>IF(I14="","",I14*G14)</f>
      </c>
      <c r="K14" s="594"/>
      <c r="L14" s="243" t="str">
        <f t="shared" si="2"/>
        <v>-</v>
      </c>
      <c r="M14" s="606"/>
      <c r="N14" s="243">
        <f t="shared" si="3"/>
      </c>
      <c r="O14" s="242" t="str">
        <f t="shared" si="4"/>
        <v>-</v>
      </c>
      <c r="P14" s="244">
        <f t="shared" si="5"/>
      </c>
    </row>
    <row r="15" spans="1:16" ht="18" customHeight="1" thickBot="1" thickTop="1">
      <c r="A15" s="240">
        <v>4</v>
      </c>
      <c r="B15" s="245" t="s">
        <v>35</v>
      </c>
      <c r="C15" s="246">
        <f>C14</f>
        <v>0</v>
      </c>
      <c r="D15" s="156">
        <f>SUM(D12:D14)</f>
        <v>0</v>
      </c>
      <c r="E15" s="247">
        <f>SUM(E12:E14)</f>
        <v>0</v>
      </c>
      <c r="F15" s="565">
        <f t="shared" si="0"/>
      </c>
      <c r="G15" s="156">
        <f>SUM(G12:G14)</f>
        <v>0</v>
      </c>
      <c r="H15" s="242">
        <f t="shared" si="6"/>
        <v>0</v>
      </c>
      <c r="I15" s="242">
        <f t="shared" si="1"/>
      </c>
      <c r="J15" s="244">
        <f>SUM(J12:J14)</f>
        <v>0</v>
      </c>
      <c r="K15" s="156">
        <f>SUM(K12:K14)</f>
        <v>0</v>
      </c>
      <c r="L15" s="243" t="str">
        <f t="shared" si="2"/>
        <v>-</v>
      </c>
      <c r="M15" s="242">
        <f>SUM(M12:M14)</f>
        <v>0</v>
      </c>
      <c r="N15" s="243" t="str">
        <f>IF(K15=0,"-",((J15-M15)/M15)*100)</f>
        <v>-</v>
      </c>
      <c r="O15" s="242" t="str">
        <f t="shared" si="4"/>
        <v>-</v>
      </c>
      <c r="P15" s="244">
        <f t="shared" si="5"/>
      </c>
    </row>
    <row r="16" spans="1:16" ht="18" customHeight="1" thickTop="1">
      <c r="A16" s="235">
        <v>5</v>
      </c>
      <c r="B16" s="236" t="s">
        <v>36</v>
      </c>
      <c r="C16" s="348">
        <f>C14+D16-G16</f>
        <v>0</v>
      </c>
      <c r="D16" s="592"/>
      <c r="E16" s="593"/>
      <c r="F16" s="346">
        <f t="shared" si="0"/>
      </c>
      <c r="G16" s="592"/>
      <c r="H16" s="237">
        <f t="shared" si="6"/>
        <v>0</v>
      </c>
      <c r="I16" s="237">
        <f t="shared" si="1"/>
      </c>
      <c r="J16" s="239">
        <f>IF(I16="","",I16*G16)</f>
      </c>
      <c r="K16" s="592"/>
      <c r="L16" s="238" t="str">
        <f t="shared" si="2"/>
        <v>-</v>
      </c>
      <c r="M16" s="602"/>
      <c r="N16" s="238">
        <f t="shared" si="3"/>
      </c>
      <c r="O16" s="237" t="str">
        <f t="shared" si="4"/>
        <v>-</v>
      </c>
      <c r="P16" s="239">
        <f t="shared" si="5"/>
      </c>
    </row>
    <row r="17" spans="1:16" ht="18" customHeight="1">
      <c r="A17" s="235">
        <v>6</v>
      </c>
      <c r="B17" s="236" t="s">
        <v>37</v>
      </c>
      <c r="C17" s="348">
        <f>C16+D17-G17</f>
        <v>0</v>
      </c>
      <c r="D17" s="592"/>
      <c r="E17" s="593"/>
      <c r="F17" s="239">
        <f t="shared" si="0"/>
      </c>
      <c r="G17" s="592"/>
      <c r="H17" s="237">
        <f t="shared" si="6"/>
        <v>0</v>
      </c>
      <c r="I17" s="237">
        <f t="shared" si="1"/>
      </c>
      <c r="J17" s="239">
        <f>IF(I17="","",I17*G17)</f>
      </c>
      <c r="K17" s="592"/>
      <c r="L17" s="238" t="str">
        <f t="shared" si="2"/>
        <v>-</v>
      </c>
      <c r="M17" s="602"/>
      <c r="N17" s="238">
        <f t="shared" si="3"/>
      </c>
      <c r="O17" s="237" t="str">
        <f t="shared" si="4"/>
        <v>-</v>
      </c>
      <c r="P17" s="239">
        <f t="shared" si="5"/>
      </c>
    </row>
    <row r="18" spans="1:16" ht="18" customHeight="1" thickBot="1">
      <c r="A18" s="240">
        <v>7</v>
      </c>
      <c r="B18" s="241" t="s">
        <v>38</v>
      </c>
      <c r="C18" s="246">
        <f>C17+D18-G18</f>
        <v>0</v>
      </c>
      <c r="D18" s="594"/>
      <c r="E18" s="595"/>
      <c r="F18" s="244">
        <f t="shared" si="0"/>
      </c>
      <c r="G18" s="594"/>
      <c r="H18" s="242">
        <f t="shared" si="6"/>
        <v>0</v>
      </c>
      <c r="I18" s="242">
        <f t="shared" si="1"/>
      </c>
      <c r="J18" s="244">
        <f>IF(I18="","",I18*G18)</f>
      </c>
      <c r="K18" s="594"/>
      <c r="L18" s="243" t="str">
        <f t="shared" si="2"/>
        <v>-</v>
      </c>
      <c r="M18" s="606"/>
      <c r="N18" s="243">
        <f t="shared" si="3"/>
      </c>
      <c r="O18" s="242" t="str">
        <f t="shared" si="4"/>
        <v>-</v>
      </c>
      <c r="P18" s="244">
        <f t="shared" si="5"/>
      </c>
    </row>
    <row r="19" spans="1:16" ht="18" customHeight="1" thickBot="1" thickTop="1">
      <c r="A19" s="240">
        <v>8</v>
      </c>
      <c r="B19" s="245" t="s">
        <v>39</v>
      </c>
      <c r="C19" s="246">
        <f>C18</f>
        <v>0</v>
      </c>
      <c r="D19" s="156">
        <f>SUM(D16:D18)</f>
        <v>0</v>
      </c>
      <c r="E19" s="247">
        <f>SUM(E16:E18)</f>
        <v>0</v>
      </c>
      <c r="F19" s="565">
        <f t="shared" si="0"/>
      </c>
      <c r="G19" s="156">
        <f>SUM(G16:G18)</f>
        <v>0</v>
      </c>
      <c r="H19" s="242">
        <f t="shared" si="6"/>
        <v>0</v>
      </c>
      <c r="I19" s="242">
        <f t="shared" si="1"/>
      </c>
      <c r="J19" s="244">
        <f>SUM(J16:J18)</f>
        <v>0</v>
      </c>
      <c r="K19" s="156">
        <f>SUM(K16:K18)</f>
        <v>0</v>
      </c>
      <c r="L19" s="243" t="str">
        <f t="shared" si="2"/>
        <v>-</v>
      </c>
      <c r="M19" s="242">
        <f>SUM(M16:M18)</f>
        <v>0</v>
      </c>
      <c r="N19" s="243" t="str">
        <f>IF(K19=0,"-",((J19-M19)/M19)*100)</f>
        <v>-</v>
      </c>
      <c r="O19" s="242" t="str">
        <f t="shared" si="4"/>
        <v>-</v>
      </c>
      <c r="P19" s="244">
        <f t="shared" si="5"/>
      </c>
    </row>
    <row r="20" spans="1:16" ht="18" customHeight="1" thickTop="1">
      <c r="A20" s="235">
        <v>9</v>
      </c>
      <c r="B20" s="236" t="s">
        <v>40</v>
      </c>
      <c r="C20" s="348">
        <f>C18+D20-G20</f>
        <v>0</v>
      </c>
      <c r="D20" s="592"/>
      <c r="E20" s="593"/>
      <c r="F20" s="346">
        <f t="shared" si="0"/>
      </c>
      <c r="G20" s="592"/>
      <c r="H20" s="237">
        <f t="shared" si="6"/>
        <v>0</v>
      </c>
      <c r="I20" s="237">
        <f t="shared" si="1"/>
      </c>
      <c r="J20" s="239">
        <f>IF(I20="","",I20*G20)</f>
      </c>
      <c r="K20" s="592"/>
      <c r="L20" s="238" t="str">
        <f t="shared" si="2"/>
        <v>-</v>
      </c>
      <c r="M20" s="602"/>
      <c r="N20" s="238">
        <f t="shared" si="3"/>
      </c>
      <c r="O20" s="237" t="str">
        <f t="shared" si="4"/>
        <v>-</v>
      </c>
      <c r="P20" s="239">
        <f t="shared" si="5"/>
      </c>
    </row>
    <row r="21" spans="1:16" ht="18" customHeight="1">
      <c r="A21" s="235">
        <v>10</v>
      </c>
      <c r="B21" s="236" t="s">
        <v>41</v>
      </c>
      <c r="C21" s="348">
        <f>C20+D21-G21</f>
        <v>0</v>
      </c>
      <c r="D21" s="592"/>
      <c r="E21" s="593"/>
      <c r="F21" s="239">
        <f t="shared" si="0"/>
      </c>
      <c r="G21" s="592"/>
      <c r="H21" s="237">
        <f t="shared" si="6"/>
        <v>0</v>
      </c>
      <c r="I21" s="237">
        <f t="shared" si="1"/>
      </c>
      <c r="J21" s="239">
        <f>IF(I21="","",I21*G21)</f>
      </c>
      <c r="K21" s="592"/>
      <c r="L21" s="238" t="str">
        <f t="shared" si="2"/>
        <v>-</v>
      </c>
      <c r="M21" s="602"/>
      <c r="N21" s="238">
        <f t="shared" si="3"/>
      </c>
      <c r="O21" s="237" t="str">
        <f t="shared" si="4"/>
        <v>-</v>
      </c>
      <c r="P21" s="239">
        <f t="shared" si="5"/>
      </c>
    </row>
    <row r="22" spans="1:16" ht="18" customHeight="1" thickBot="1">
      <c r="A22" s="240">
        <v>11</v>
      </c>
      <c r="B22" s="241" t="s">
        <v>42</v>
      </c>
      <c r="C22" s="246">
        <f>C21+D22-G22</f>
        <v>0</v>
      </c>
      <c r="D22" s="594"/>
      <c r="E22" s="595"/>
      <c r="F22" s="244">
        <f t="shared" si="0"/>
      </c>
      <c r="G22" s="594"/>
      <c r="H22" s="242">
        <f t="shared" si="6"/>
        <v>0</v>
      </c>
      <c r="I22" s="242">
        <f t="shared" si="1"/>
      </c>
      <c r="J22" s="244">
        <f>IF(I22="","",I22*G22)</f>
      </c>
      <c r="K22" s="594"/>
      <c r="L22" s="243" t="str">
        <f t="shared" si="2"/>
        <v>-</v>
      </c>
      <c r="M22" s="606"/>
      <c r="N22" s="243">
        <f t="shared" si="3"/>
      </c>
      <c r="O22" s="242" t="str">
        <f t="shared" si="4"/>
        <v>-</v>
      </c>
      <c r="P22" s="244">
        <f t="shared" si="5"/>
      </c>
    </row>
    <row r="23" spans="1:16" ht="18" customHeight="1" thickBot="1" thickTop="1">
      <c r="A23" s="240">
        <v>12</v>
      </c>
      <c r="B23" s="245" t="s">
        <v>43</v>
      </c>
      <c r="C23" s="246">
        <f>C22</f>
        <v>0</v>
      </c>
      <c r="D23" s="156">
        <f>SUM(D20:D22)</f>
        <v>0</v>
      </c>
      <c r="E23" s="247">
        <f>SUM(E20:E22)</f>
        <v>0</v>
      </c>
      <c r="F23" s="565">
        <f t="shared" si="0"/>
      </c>
      <c r="G23" s="156">
        <f>SUM(G20:G22)</f>
        <v>0</v>
      </c>
      <c r="H23" s="242">
        <f t="shared" si="6"/>
        <v>0</v>
      </c>
      <c r="I23" s="242">
        <f t="shared" si="1"/>
      </c>
      <c r="J23" s="244">
        <f>SUM(J20:J22)</f>
        <v>0</v>
      </c>
      <c r="K23" s="156">
        <f>SUM(K20:K22)</f>
        <v>0</v>
      </c>
      <c r="L23" s="243" t="str">
        <f t="shared" si="2"/>
        <v>-</v>
      </c>
      <c r="M23" s="242">
        <f>SUM(M20:M22)</f>
        <v>0</v>
      </c>
      <c r="N23" s="243" t="str">
        <f>IF(K23=0,"-",((J23-M23)/M23)*100)</f>
        <v>-</v>
      </c>
      <c r="O23" s="242" t="str">
        <f t="shared" si="4"/>
        <v>-</v>
      </c>
      <c r="P23" s="244">
        <f t="shared" si="5"/>
      </c>
    </row>
    <row r="24" spans="1:16" ht="18" customHeight="1" thickTop="1">
      <c r="A24" s="235">
        <v>13</v>
      </c>
      <c r="B24" s="236" t="s">
        <v>44</v>
      </c>
      <c r="C24" s="348">
        <f>C22+D24-G24</f>
        <v>0</v>
      </c>
      <c r="D24" s="592"/>
      <c r="E24" s="593"/>
      <c r="F24" s="346">
        <f t="shared" si="0"/>
      </c>
      <c r="G24" s="592"/>
      <c r="H24" s="237">
        <f t="shared" si="6"/>
        <v>0</v>
      </c>
      <c r="I24" s="237">
        <f t="shared" si="1"/>
      </c>
      <c r="J24" s="239">
        <f>IF(I24="","",I24*G24)</f>
      </c>
      <c r="K24" s="592"/>
      <c r="L24" s="238" t="str">
        <f t="shared" si="2"/>
        <v>-</v>
      </c>
      <c r="M24" s="602"/>
      <c r="N24" s="238">
        <f t="shared" si="3"/>
      </c>
      <c r="O24" s="237" t="str">
        <f t="shared" si="4"/>
        <v>-</v>
      </c>
      <c r="P24" s="239">
        <f t="shared" si="5"/>
      </c>
    </row>
    <row r="25" spans="1:16" ht="18" customHeight="1">
      <c r="A25" s="235">
        <v>14</v>
      </c>
      <c r="B25" s="236" t="s">
        <v>45</v>
      </c>
      <c r="C25" s="348">
        <f>C24+D25-G25</f>
        <v>0</v>
      </c>
      <c r="D25" s="592"/>
      <c r="E25" s="593"/>
      <c r="F25" s="239">
        <f t="shared" si="0"/>
      </c>
      <c r="G25" s="592"/>
      <c r="H25" s="237">
        <f t="shared" si="6"/>
        <v>0</v>
      </c>
      <c r="I25" s="237">
        <f t="shared" si="1"/>
      </c>
      <c r="J25" s="239">
        <f>IF(I25="","",I25*G25)</f>
      </c>
      <c r="K25" s="592"/>
      <c r="L25" s="238" t="str">
        <f t="shared" si="2"/>
        <v>-</v>
      </c>
      <c r="M25" s="602"/>
      <c r="N25" s="238">
        <f t="shared" si="3"/>
      </c>
      <c r="O25" s="237" t="str">
        <f t="shared" si="4"/>
        <v>-</v>
      </c>
      <c r="P25" s="239">
        <f t="shared" si="5"/>
      </c>
    </row>
    <row r="26" spans="1:16" ht="18" customHeight="1" thickBot="1">
      <c r="A26" s="240">
        <v>15</v>
      </c>
      <c r="B26" s="241" t="s">
        <v>46</v>
      </c>
      <c r="C26" s="246">
        <f>C25+D26-G26</f>
        <v>0</v>
      </c>
      <c r="D26" s="594"/>
      <c r="E26" s="595"/>
      <c r="F26" s="244">
        <f t="shared" si="0"/>
      </c>
      <c r="G26" s="594"/>
      <c r="H26" s="242">
        <f t="shared" si="6"/>
        <v>0</v>
      </c>
      <c r="I26" s="242">
        <f t="shared" si="1"/>
      </c>
      <c r="J26" s="244">
        <f>IF(I26="","",I26*G26)</f>
      </c>
      <c r="K26" s="594"/>
      <c r="L26" s="243" t="str">
        <f t="shared" si="2"/>
        <v>-</v>
      </c>
      <c r="M26" s="606"/>
      <c r="N26" s="243">
        <f t="shared" si="3"/>
      </c>
      <c r="O26" s="242" t="str">
        <f t="shared" si="4"/>
        <v>-</v>
      </c>
      <c r="P26" s="244">
        <f t="shared" si="5"/>
      </c>
    </row>
    <row r="27" spans="1:16" ht="18" customHeight="1" thickBot="1" thickTop="1">
      <c r="A27" s="240">
        <v>16</v>
      </c>
      <c r="B27" s="245" t="s">
        <v>47</v>
      </c>
      <c r="C27" s="246">
        <f>C26</f>
        <v>0</v>
      </c>
      <c r="D27" s="156">
        <f>SUM(D24:D26)</f>
        <v>0</v>
      </c>
      <c r="E27" s="247">
        <f>SUM(E24:E26)</f>
        <v>0</v>
      </c>
      <c r="F27" s="565">
        <f t="shared" si="0"/>
      </c>
      <c r="G27" s="156">
        <f>SUM(G24:G26)</f>
        <v>0</v>
      </c>
      <c r="H27" s="242">
        <f t="shared" si="6"/>
        <v>0</v>
      </c>
      <c r="I27" s="242">
        <f t="shared" si="1"/>
      </c>
      <c r="J27" s="244">
        <f>SUM(J24:J26)</f>
        <v>0</v>
      </c>
      <c r="K27" s="156">
        <f>SUM(K24:K26)</f>
        <v>0</v>
      </c>
      <c r="L27" s="243" t="str">
        <f t="shared" si="2"/>
        <v>-</v>
      </c>
      <c r="M27" s="242">
        <f>SUM(M24:M26)</f>
        <v>0</v>
      </c>
      <c r="N27" s="243" t="str">
        <f>IF(K27=0,"-",((J27-M27)/M27)*100)</f>
        <v>-</v>
      </c>
      <c r="O27" s="242" t="str">
        <f t="shared" si="4"/>
        <v>-</v>
      </c>
      <c r="P27" s="244">
        <f t="shared" si="5"/>
      </c>
    </row>
    <row r="28" spans="1:16" ht="18" customHeight="1" thickTop="1">
      <c r="A28" s="235">
        <v>17</v>
      </c>
      <c r="B28" s="492" t="s">
        <v>48</v>
      </c>
      <c r="C28" s="348"/>
      <c r="D28" s="493">
        <f>D15+D19+D23+D27</f>
        <v>0</v>
      </c>
      <c r="E28" s="493">
        <f>E15+E19+E23+E27</f>
        <v>0</v>
      </c>
      <c r="F28" s="346">
        <f t="shared" si="0"/>
      </c>
      <c r="G28" s="154">
        <f>G15+G19+G23+G27</f>
        <v>0</v>
      </c>
      <c r="H28" s="237">
        <f t="shared" si="6"/>
        <v>0</v>
      </c>
      <c r="I28" s="237">
        <f t="shared" si="1"/>
      </c>
      <c r="J28" s="239">
        <f>J15+J19+J23+J27</f>
        <v>0</v>
      </c>
      <c r="K28" s="154">
        <f>K15+K19+K23+K27</f>
        <v>0</v>
      </c>
      <c r="L28" s="238" t="str">
        <f t="shared" si="2"/>
        <v>-</v>
      </c>
      <c r="M28" s="237">
        <f>M15+M19+M23+M27</f>
        <v>0</v>
      </c>
      <c r="N28" s="238" t="str">
        <f>IF(K28=0,"-",((J28-M28)/M28)*100)</f>
        <v>-</v>
      </c>
      <c r="O28" s="237" t="str">
        <f t="shared" si="4"/>
        <v>-</v>
      </c>
      <c r="P28" s="239">
        <f t="shared" si="5"/>
      </c>
    </row>
    <row r="29" spans="1:16" ht="18" customHeight="1">
      <c r="A29" s="42">
        <v>18</v>
      </c>
      <c r="B29" s="477" t="s">
        <v>49</v>
      </c>
      <c r="C29" s="466"/>
      <c r="D29" s="476">
        <f>D19+D23</f>
        <v>0</v>
      </c>
      <c r="E29" s="476">
        <f>E19+E23</f>
        <v>0</v>
      </c>
      <c r="F29" s="239">
        <f t="shared" si="0"/>
      </c>
      <c r="G29" s="471">
        <f>G19+G23</f>
        <v>0</v>
      </c>
      <c r="H29" s="573">
        <f>H19+H23</f>
        <v>0</v>
      </c>
      <c r="I29" s="573">
        <f t="shared" si="1"/>
      </c>
      <c r="J29" s="574">
        <f>J19+J23</f>
        <v>0</v>
      </c>
      <c r="K29" s="566">
        <f>K19+K23</f>
        <v>0</v>
      </c>
      <c r="L29" s="238" t="str">
        <f t="shared" si="2"/>
        <v>-</v>
      </c>
      <c r="M29" s="535">
        <f>M19+M23</f>
        <v>0</v>
      </c>
      <c r="N29" s="238" t="str">
        <f>IF(K29=0,"-",((J29-M29)/M29)*100)</f>
        <v>-</v>
      </c>
      <c r="O29" s="237" t="str">
        <f t="shared" si="4"/>
        <v>-</v>
      </c>
      <c r="P29" s="239">
        <f>IF(I29="","",((F29-O29)/O29)*100)</f>
      </c>
    </row>
    <row r="30" spans="1:16" ht="18" customHeight="1" thickBot="1">
      <c r="A30" s="40">
        <v>19</v>
      </c>
      <c r="B30" s="490" t="s">
        <v>50</v>
      </c>
      <c r="C30" s="60"/>
      <c r="D30" s="478">
        <f>D15+D27</f>
        <v>0</v>
      </c>
      <c r="E30" s="478">
        <f>E15+E27</f>
        <v>0</v>
      </c>
      <c r="F30" s="248">
        <f t="shared" si="0"/>
      </c>
      <c r="G30" s="70">
        <f>G15+G27</f>
        <v>0</v>
      </c>
      <c r="H30" s="575">
        <f>H15+H27</f>
        <v>0</v>
      </c>
      <c r="I30" s="576">
        <f t="shared" si="1"/>
      </c>
      <c r="J30" s="577">
        <f>J15+J27</f>
        <v>0</v>
      </c>
      <c r="K30" s="567">
        <f>K15+K27</f>
        <v>0</v>
      </c>
      <c r="L30" s="250" t="str">
        <f t="shared" si="2"/>
        <v>-</v>
      </c>
      <c r="M30" s="63">
        <f>M15+M27</f>
        <v>0</v>
      </c>
      <c r="N30" s="250" t="str">
        <f>IF(K30=0,"-",((J30-M30)/M30)*100)</f>
        <v>-</v>
      </c>
      <c r="O30" s="249" t="str">
        <f t="shared" si="4"/>
        <v>-</v>
      </c>
      <c r="P30" s="248">
        <f>IF(I30="","",((F30-O30)/O30)*100)</f>
      </c>
    </row>
  </sheetData>
  <sheetProtection password="CA4B" sheet="1" objects="1" scenarios="1"/>
  <mergeCells count="4">
    <mergeCell ref="M2:O2"/>
    <mergeCell ref="H3:J3"/>
    <mergeCell ref="H4:J4"/>
    <mergeCell ref="H2:J2"/>
  </mergeCells>
  <printOptions horizontalCentered="1"/>
  <pageMargins left="0.3937007874015748" right="0.3937007874015748" top="0.48" bottom="0.1968503937007874" header="0.33" footer="0.38"/>
  <pageSetup horizontalDpi="360" verticalDpi="360" orientation="landscape" paperSize="9" r:id="rId1"/>
  <headerFooter alignWithMargins="0">
    <oddHeader>&amp;R&amp;D   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0"/>
  <sheetViews>
    <sheetView showGridLines="0" workbookViewId="0" topLeftCell="A1">
      <selection activeCell="E30" sqref="E30"/>
    </sheetView>
  </sheetViews>
  <sheetFormatPr defaultColWidth="11.421875" defaultRowHeight="12.75"/>
  <cols>
    <col min="1" max="1" width="4.28125" style="0" customWidth="1"/>
    <col min="2" max="2" width="10.8515625" style="0" customWidth="1"/>
    <col min="3" max="3" width="10.00390625" style="0" customWidth="1"/>
    <col min="4" max="4" width="9.00390625" style="0" customWidth="1"/>
    <col min="5" max="5" width="9.7109375" style="0" customWidth="1"/>
    <col min="6" max="6" width="8.7109375" style="0" customWidth="1"/>
    <col min="7" max="7" width="9.28125" style="0" customWidth="1"/>
    <col min="8" max="8" width="8.00390625" style="0" customWidth="1"/>
    <col min="9" max="9" width="9.421875" style="0" customWidth="1"/>
    <col min="11" max="11" width="9.140625" style="0" customWidth="1"/>
    <col min="12" max="12" width="6.421875" style="0" customWidth="1"/>
    <col min="13" max="13" width="10.28125" style="0" customWidth="1"/>
    <col min="14" max="14" width="7.421875" style="0" customWidth="1"/>
    <col min="15" max="15" width="7.7109375" style="0" customWidth="1"/>
    <col min="16" max="16" width="6.421875" style="0" customWidth="1"/>
  </cols>
  <sheetData>
    <row r="1" spans="1:16" ht="19.5" thickBot="1">
      <c r="A1" s="568" t="s">
        <v>0</v>
      </c>
      <c r="B1" s="78"/>
      <c r="C1" s="77" t="s">
        <v>1</v>
      </c>
      <c r="D1" s="181"/>
      <c r="E1" s="181"/>
      <c r="F1" s="181"/>
      <c r="G1" s="181"/>
      <c r="H1" s="181"/>
      <c r="I1" s="181"/>
      <c r="J1" s="181"/>
      <c r="K1" s="384"/>
      <c r="L1" s="384"/>
      <c r="M1" s="181"/>
      <c r="N1" s="181"/>
      <c r="O1" s="181"/>
      <c r="P1" s="181"/>
    </row>
    <row r="2" spans="1:16" ht="18.75" customHeight="1">
      <c r="A2" s="182" t="s">
        <v>173</v>
      </c>
      <c r="B2" s="183"/>
      <c r="C2" s="183"/>
      <c r="D2" s="183"/>
      <c r="E2" s="183"/>
      <c r="F2" s="161" t="s">
        <v>3</v>
      </c>
      <c r="G2" s="162"/>
      <c r="H2" s="692" t="str">
        <f>Deckblatt!B18</f>
        <v>Mustermann</v>
      </c>
      <c r="I2" s="693"/>
      <c r="J2" s="694"/>
      <c r="K2" s="181"/>
      <c r="L2" s="181"/>
      <c r="M2" s="308"/>
      <c r="N2" s="170"/>
      <c r="O2" s="170"/>
      <c r="P2" s="184" t="s">
        <v>174</v>
      </c>
    </row>
    <row r="3" spans="1:16" ht="18.75" customHeight="1">
      <c r="A3" s="304"/>
      <c r="B3" s="168"/>
      <c r="C3" s="176"/>
      <c r="D3" s="176"/>
      <c r="E3" s="176"/>
      <c r="F3" s="164" t="s">
        <v>6</v>
      </c>
      <c r="G3" s="165"/>
      <c r="H3" s="704"/>
      <c r="I3" s="681"/>
      <c r="J3" s="682"/>
      <c r="K3" s="186" t="s">
        <v>164</v>
      </c>
      <c r="L3" s="151"/>
      <c r="M3" s="695"/>
      <c r="N3" s="681"/>
      <c r="O3" s="682"/>
      <c r="P3" s="372"/>
    </row>
    <row r="4" spans="1:16" ht="18.75" customHeight="1" thickBot="1">
      <c r="A4" s="253" t="s">
        <v>7</v>
      </c>
      <c r="B4" s="617">
        <f>Deckblatt!E16</f>
        <v>2006</v>
      </c>
      <c r="C4" s="254"/>
      <c r="D4" s="254"/>
      <c r="E4" s="254"/>
      <c r="F4" s="373" t="s">
        <v>80</v>
      </c>
      <c r="G4" s="254"/>
      <c r="H4" s="699"/>
      <c r="I4" s="675"/>
      <c r="J4" s="676"/>
      <c r="K4" s="385" t="s">
        <v>175</v>
      </c>
      <c r="L4" s="171"/>
      <c r="M4" s="171"/>
      <c r="N4" s="171"/>
      <c r="O4" s="637" t="s">
        <v>176</v>
      </c>
      <c r="P4" s="375"/>
    </row>
    <row r="5" spans="1:16" ht="15" customHeight="1">
      <c r="A5" s="376" t="s">
        <v>83</v>
      </c>
      <c r="B5" s="183"/>
      <c r="C5" s="191" t="s">
        <v>167</v>
      </c>
      <c r="D5" s="192" t="s">
        <v>85</v>
      </c>
      <c r="E5" s="193"/>
      <c r="F5" s="194"/>
      <c r="G5" s="193" t="s">
        <v>86</v>
      </c>
      <c r="H5" s="193"/>
      <c r="I5" s="193"/>
      <c r="J5" s="377"/>
      <c r="K5" s="192" t="s">
        <v>14</v>
      </c>
      <c r="L5" s="183"/>
      <c r="M5" s="193"/>
      <c r="N5" s="193"/>
      <c r="O5" s="193"/>
      <c r="P5" s="198"/>
    </row>
    <row r="6" spans="1:16" ht="15" customHeight="1">
      <c r="A6" s="207" t="s">
        <v>87</v>
      </c>
      <c r="B6" s="217"/>
      <c r="C6" s="200" t="s">
        <v>168</v>
      </c>
      <c r="D6" s="201"/>
      <c r="E6" s="202"/>
      <c r="F6" s="203"/>
      <c r="G6" s="379"/>
      <c r="H6" s="379"/>
      <c r="I6" s="206"/>
      <c r="J6" s="206"/>
      <c r="K6" s="205"/>
      <c r="L6" s="206"/>
      <c r="M6" s="202"/>
      <c r="N6" s="202"/>
      <c r="O6" s="176"/>
      <c r="P6" s="188"/>
    </row>
    <row r="7" spans="1:16" ht="15" customHeight="1">
      <c r="A7" s="328"/>
      <c r="B7" s="386"/>
      <c r="C7" s="225" t="s">
        <v>89</v>
      </c>
      <c r="D7" s="209" t="s">
        <v>90</v>
      </c>
      <c r="E7" s="210" t="s">
        <v>91</v>
      </c>
      <c r="F7" s="330" t="s">
        <v>169</v>
      </c>
      <c r="G7" s="381" t="s">
        <v>90</v>
      </c>
      <c r="H7" s="381" t="s">
        <v>93</v>
      </c>
      <c r="I7" s="331" t="s">
        <v>22</v>
      </c>
      <c r="J7" s="206" t="s">
        <v>27</v>
      </c>
      <c r="K7" s="209" t="s">
        <v>94</v>
      </c>
      <c r="L7" s="210" t="s">
        <v>23</v>
      </c>
      <c r="M7" s="210" t="s">
        <v>27</v>
      </c>
      <c r="N7" s="210" t="s">
        <v>23</v>
      </c>
      <c r="O7" s="215" t="s">
        <v>22</v>
      </c>
      <c r="P7" s="216" t="s">
        <v>23</v>
      </c>
    </row>
    <row r="8" spans="1:16" ht="15" customHeight="1">
      <c r="A8" s="207" t="s">
        <v>170</v>
      </c>
      <c r="B8" s="323"/>
      <c r="C8" s="624">
        <v>0</v>
      </c>
      <c r="D8" s="218"/>
      <c r="E8" s="210" t="s">
        <v>95</v>
      </c>
      <c r="F8" s="216"/>
      <c r="G8" s="210"/>
      <c r="H8" s="381" t="s">
        <v>96</v>
      </c>
      <c r="I8" s="210"/>
      <c r="J8" s="176"/>
      <c r="K8" s="209" t="s">
        <v>26</v>
      </c>
      <c r="L8" s="210"/>
      <c r="M8" s="210" t="s">
        <v>26</v>
      </c>
      <c r="N8" s="210"/>
      <c r="O8" s="210" t="s">
        <v>26</v>
      </c>
      <c r="P8" s="216"/>
    </row>
    <row r="9" spans="1:16" ht="15" customHeight="1">
      <c r="A9" s="207" t="s">
        <v>177</v>
      </c>
      <c r="B9" s="323"/>
      <c r="C9" s="220"/>
      <c r="D9" s="221"/>
      <c r="E9" s="222"/>
      <c r="F9" s="224"/>
      <c r="G9" s="222"/>
      <c r="H9" s="222"/>
      <c r="I9" s="382"/>
      <c r="J9" s="181"/>
      <c r="K9" s="221"/>
      <c r="L9" s="222"/>
      <c r="M9" s="222"/>
      <c r="N9" s="222"/>
      <c r="O9" s="222"/>
      <c r="P9" s="224"/>
    </row>
    <row r="10" spans="1:16" ht="15" customHeight="1">
      <c r="A10" s="304"/>
      <c r="B10" s="383"/>
      <c r="C10" s="225" t="s">
        <v>87</v>
      </c>
      <c r="D10" s="209" t="s">
        <v>87</v>
      </c>
      <c r="E10" s="210" t="s">
        <v>231</v>
      </c>
      <c r="F10" s="216" t="s">
        <v>234</v>
      </c>
      <c r="G10" s="210" t="s">
        <v>87</v>
      </c>
      <c r="H10" s="210" t="s">
        <v>28</v>
      </c>
      <c r="I10" s="334" t="s">
        <v>234</v>
      </c>
      <c r="J10" s="206" t="s">
        <v>231</v>
      </c>
      <c r="K10" s="209" t="s">
        <v>87</v>
      </c>
      <c r="L10" s="210" t="s">
        <v>29</v>
      </c>
      <c r="M10" s="210" t="s">
        <v>231</v>
      </c>
      <c r="N10" s="210" t="s">
        <v>29</v>
      </c>
      <c r="O10" s="210" t="s">
        <v>234</v>
      </c>
      <c r="P10" s="216" t="s">
        <v>29</v>
      </c>
    </row>
    <row r="11" spans="1:16" ht="18.75" customHeight="1" thickBot="1">
      <c r="A11" s="229" t="s">
        <v>30</v>
      </c>
      <c r="B11" s="230" t="s">
        <v>31</v>
      </c>
      <c r="C11" s="231"/>
      <c r="D11" s="232"/>
      <c r="E11" s="233"/>
      <c r="F11" s="234"/>
      <c r="G11" s="233"/>
      <c r="H11" s="233"/>
      <c r="I11" s="249" t="s">
        <v>172</v>
      </c>
      <c r="J11" s="233"/>
      <c r="K11" s="232"/>
      <c r="L11" s="233"/>
      <c r="M11" s="233"/>
      <c r="N11" s="233"/>
      <c r="O11" s="233"/>
      <c r="P11" s="234"/>
    </row>
    <row r="12" spans="1:16" ht="18" customHeight="1">
      <c r="A12" s="343">
        <v>1</v>
      </c>
      <c r="B12" s="344" t="s">
        <v>32</v>
      </c>
      <c r="C12" s="345">
        <f>IF(C8="","DEZ VORJHR",C8+D12-G12)</f>
        <v>0</v>
      </c>
      <c r="D12" s="590"/>
      <c r="E12" s="591"/>
      <c r="F12" s="346" t="str">
        <f aca="true" t="shared" si="0" ref="F12:F30">IF(D12=0,"-",E12/D12)</f>
        <v>-</v>
      </c>
      <c r="G12" s="591"/>
      <c r="H12" s="251">
        <f aca="true" t="shared" si="1" ref="H12:H28">(G12*$O$4)/1000</f>
        <v>0</v>
      </c>
      <c r="I12" s="251" t="str">
        <f>F12</f>
        <v>-</v>
      </c>
      <c r="J12" s="346" t="str">
        <f aca="true" t="shared" si="2" ref="J12:J30">IF(I12="-","-",I12*G12)</f>
        <v>-</v>
      </c>
      <c r="K12" s="590"/>
      <c r="L12" s="347" t="str">
        <f aca="true" t="shared" si="3" ref="L12:L30">IF(K12=0,"-",((G12-K12)/K12)*100)</f>
        <v>-</v>
      </c>
      <c r="M12" s="598"/>
      <c r="N12" s="347" t="str">
        <f aca="true" t="shared" si="4" ref="N12:N30">IF(K12=0,"-",((J12-M12)/M12)*100)</f>
        <v>-</v>
      </c>
      <c r="O12" s="251" t="str">
        <f aca="true" t="shared" si="5" ref="O12:O30">IF(K12=0,"-",M12/K12)</f>
        <v>-</v>
      </c>
      <c r="P12" s="346" t="str">
        <f aca="true" t="shared" si="6" ref="P12:P30">IF(K12=0,"-",((F12-O12)/O12)*100)</f>
        <v>-</v>
      </c>
    </row>
    <row r="13" spans="1:16" ht="18" customHeight="1">
      <c r="A13" s="235">
        <v>2</v>
      </c>
      <c r="B13" s="236" t="s">
        <v>33</v>
      </c>
      <c r="C13" s="348">
        <f>C12+D13-G13</f>
        <v>0</v>
      </c>
      <c r="D13" s="592"/>
      <c r="E13" s="593"/>
      <c r="F13" s="239" t="str">
        <f t="shared" si="0"/>
        <v>-</v>
      </c>
      <c r="G13" s="593"/>
      <c r="H13" s="237">
        <f t="shared" si="1"/>
        <v>0</v>
      </c>
      <c r="I13" s="237" t="str">
        <f aca="true" t="shared" si="7" ref="I13:I30">F13</f>
        <v>-</v>
      </c>
      <c r="J13" s="239" t="str">
        <f t="shared" si="2"/>
        <v>-</v>
      </c>
      <c r="K13" s="592"/>
      <c r="L13" s="238" t="str">
        <f t="shared" si="3"/>
        <v>-</v>
      </c>
      <c r="M13" s="602"/>
      <c r="N13" s="238" t="str">
        <f t="shared" si="4"/>
        <v>-</v>
      </c>
      <c r="O13" s="237" t="str">
        <f t="shared" si="5"/>
        <v>-</v>
      </c>
      <c r="P13" s="239" t="str">
        <f t="shared" si="6"/>
        <v>-</v>
      </c>
    </row>
    <row r="14" spans="1:16" ht="18" customHeight="1" thickBot="1">
      <c r="A14" s="240">
        <v>3</v>
      </c>
      <c r="B14" s="241" t="s">
        <v>34</v>
      </c>
      <c r="C14" s="246">
        <f>C13+D14-G14</f>
        <v>0</v>
      </c>
      <c r="D14" s="594"/>
      <c r="E14" s="595"/>
      <c r="F14" s="244" t="str">
        <f t="shared" si="0"/>
        <v>-</v>
      </c>
      <c r="G14" s="595"/>
      <c r="H14" s="242">
        <f t="shared" si="1"/>
        <v>0</v>
      </c>
      <c r="I14" s="242" t="str">
        <f t="shared" si="7"/>
        <v>-</v>
      </c>
      <c r="J14" s="244" t="str">
        <f t="shared" si="2"/>
        <v>-</v>
      </c>
      <c r="K14" s="594"/>
      <c r="L14" s="243" t="str">
        <f t="shared" si="3"/>
        <v>-</v>
      </c>
      <c r="M14" s="606"/>
      <c r="N14" s="243" t="str">
        <f t="shared" si="4"/>
        <v>-</v>
      </c>
      <c r="O14" s="242" t="str">
        <f t="shared" si="5"/>
        <v>-</v>
      </c>
      <c r="P14" s="244" t="str">
        <f t="shared" si="6"/>
        <v>-</v>
      </c>
    </row>
    <row r="15" spans="1:16" ht="18" customHeight="1" thickBot="1" thickTop="1">
      <c r="A15" s="240">
        <v>4</v>
      </c>
      <c r="B15" s="245" t="s">
        <v>35</v>
      </c>
      <c r="C15" s="246">
        <f>C14</f>
        <v>0</v>
      </c>
      <c r="D15" s="156">
        <f>SUM(D12:D14)</f>
        <v>0</v>
      </c>
      <c r="E15" s="247">
        <f>SUM(E12:E14)</f>
        <v>0</v>
      </c>
      <c r="F15" s="244" t="str">
        <f t="shared" si="0"/>
        <v>-</v>
      </c>
      <c r="G15" s="247">
        <f>SUM(G12:G14)</f>
        <v>0</v>
      </c>
      <c r="H15" s="242">
        <f t="shared" si="1"/>
        <v>0</v>
      </c>
      <c r="I15" s="242" t="str">
        <f t="shared" si="7"/>
        <v>-</v>
      </c>
      <c r="J15" s="244" t="str">
        <f t="shared" si="2"/>
        <v>-</v>
      </c>
      <c r="K15" s="156">
        <f>SUM(K12:K14)</f>
        <v>0</v>
      </c>
      <c r="L15" s="243" t="str">
        <f t="shared" si="3"/>
        <v>-</v>
      </c>
      <c r="M15" s="242">
        <f>SUM(M12:M14)</f>
        <v>0</v>
      </c>
      <c r="N15" s="243" t="str">
        <f t="shared" si="4"/>
        <v>-</v>
      </c>
      <c r="O15" s="242" t="str">
        <f t="shared" si="5"/>
        <v>-</v>
      </c>
      <c r="P15" s="244" t="str">
        <f t="shared" si="6"/>
        <v>-</v>
      </c>
    </row>
    <row r="16" spans="1:16" ht="18" customHeight="1" thickTop="1">
      <c r="A16" s="235">
        <v>5</v>
      </c>
      <c r="B16" s="236" t="s">
        <v>36</v>
      </c>
      <c r="C16" s="348">
        <f>C14+D16-G16</f>
        <v>0</v>
      </c>
      <c r="D16" s="592"/>
      <c r="E16" s="593"/>
      <c r="F16" s="239" t="str">
        <f t="shared" si="0"/>
        <v>-</v>
      </c>
      <c r="G16" s="593"/>
      <c r="H16" s="237">
        <f t="shared" si="1"/>
        <v>0</v>
      </c>
      <c r="I16" s="237" t="str">
        <f t="shared" si="7"/>
        <v>-</v>
      </c>
      <c r="J16" s="239" t="str">
        <f t="shared" si="2"/>
        <v>-</v>
      </c>
      <c r="K16" s="592"/>
      <c r="L16" s="238" t="str">
        <f t="shared" si="3"/>
        <v>-</v>
      </c>
      <c r="M16" s="602"/>
      <c r="N16" s="238" t="str">
        <f t="shared" si="4"/>
        <v>-</v>
      </c>
      <c r="O16" s="237" t="str">
        <f t="shared" si="5"/>
        <v>-</v>
      </c>
      <c r="P16" s="239" t="str">
        <f t="shared" si="6"/>
        <v>-</v>
      </c>
    </row>
    <row r="17" spans="1:16" ht="18" customHeight="1">
      <c r="A17" s="235">
        <v>6</v>
      </c>
      <c r="B17" s="236" t="s">
        <v>37</v>
      </c>
      <c r="C17" s="348">
        <f>C16+D17-G17</f>
        <v>0</v>
      </c>
      <c r="D17" s="592"/>
      <c r="E17" s="593"/>
      <c r="F17" s="239" t="str">
        <f t="shared" si="0"/>
        <v>-</v>
      </c>
      <c r="G17" s="593"/>
      <c r="H17" s="237">
        <f t="shared" si="1"/>
        <v>0</v>
      </c>
      <c r="I17" s="237" t="str">
        <f t="shared" si="7"/>
        <v>-</v>
      </c>
      <c r="J17" s="239" t="str">
        <f t="shared" si="2"/>
        <v>-</v>
      </c>
      <c r="K17" s="592"/>
      <c r="L17" s="238" t="str">
        <f t="shared" si="3"/>
        <v>-</v>
      </c>
      <c r="M17" s="602"/>
      <c r="N17" s="238" t="str">
        <f t="shared" si="4"/>
        <v>-</v>
      </c>
      <c r="O17" s="237" t="str">
        <f t="shared" si="5"/>
        <v>-</v>
      </c>
      <c r="P17" s="239" t="str">
        <f t="shared" si="6"/>
        <v>-</v>
      </c>
    </row>
    <row r="18" spans="1:16" ht="18" customHeight="1" thickBot="1">
      <c r="A18" s="240">
        <v>7</v>
      </c>
      <c r="B18" s="241" t="s">
        <v>38</v>
      </c>
      <c r="C18" s="246">
        <f>C17+D18-G18</f>
        <v>0</v>
      </c>
      <c r="D18" s="594"/>
      <c r="E18" s="595"/>
      <c r="F18" s="244" t="str">
        <f t="shared" si="0"/>
        <v>-</v>
      </c>
      <c r="G18" s="595"/>
      <c r="H18" s="242">
        <f t="shared" si="1"/>
        <v>0</v>
      </c>
      <c r="I18" s="242" t="str">
        <f t="shared" si="7"/>
        <v>-</v>
      </c>
      <c r="J18" s="244" t="str">
        <f t="shared" si="2"/>
        <v>-</v>
      </c>
      <c r="K18" s="594"/>
      <c r="L18" s="243" t="str">
        <f t="shared" si="3"/>
        <v>-</v>
      </c>
      <c r="M18" s="606"/>
      <c r="N18" s="243" t="str">
        <f t="shared" si="4"/>
        <v>-</v>
      </c>
      <c r="O18" s="242" t="str">
        <f t="shared" si="5"/>
        <v>-</v>
      </c>
      <c r="P18" s="244" t="str">
        <f t="shared" si="6"/>
        <v>-</v>
      </c>
    </row>
    <row r="19" spans="1:16" ht="18" customHeight="1" thickBot="1" thickTop="1">
      <c r="A19" s="240">
        <v>8</v>
      </c>
      <c r="B19" s="245" t="s">
        <v>39</v>
      </c>
      <c r="C19" s="246">
        <f>C18</f>
        <v>0</v>
      </c>
      <c r="D19" s="156">
        <f>SUM(D16:D18)</f>
        <v>0</v>
      </c>
      <c r="E19" s="247">
        <f>SUM(E16:E18)</f>
        <v>0</v>
      </c>
      <c r="F19" s="244" t="str">
        <f t="shared" si="0"/>
        <v>-</v>
      </c>
      <c r="G19" s="247">
        <f>SUM(G16:G18)</f>
        <v>0</v>
      </c>
      <c r="H19" s="242">
        <f t="shared" si="1"/>
        <v>0</v>
      </c>
      <c r="I19" s="242" t="str">
        <f t="shared" si="7"/>
        <v>-</v>
      </c>
      <c r="J19" s="244" t="str">
        <f t="shared" si="2"/>
        <v>-</v>
      </c>
      <c r="K19" s="156">
        <f>SUM(K16:K18)</f>
        <v>0</v>
      </c>
      <c r="L19" s="243" t="str">
        <f t="shared" si="3"/>
        <v>-</v>
      </c>
      <c r="M19" s="242">
        <f>SUM(M16:M18)</f>
        <v>0</v>
      </c>
      <c r="N19" s="243" t="str">
        <f t="shared" si="4"/>
        <v>-</v>
      </c>
      <c r="O19" s="242" t="str">
        <f t="shared" si="5"/>
        <v>-</v>
      </c>
      <c r="P19" s="244" t="str">
        <f t="shared" si="6"/>
        <v>-</v>
      </c>
    </row>
    <row r="20" spans="1:16" ht="18" customHeight="1" thickTop="1">
      <c r="A20" s="235">
        <v>9</v>
      </c>
      <c r="B20" s="236" t="s">
        <v>40</v>
      </c>
      <c r="C20" s="348">
        <f>C18+D20-G20</f>
        <v>0</v>
      </c>
      <c r="D20" s="592"/>
      <c r="E20" s="593"/>
      <c r="F20" s="239" t="str">
        <f t="shared" si="0"/>
        <v>-</v>
      </c>
      <c r="G20" s="593"/>
      <c r="H20" s="237">
        <f t="shared" si="1"/>
        <v>0</v>
      </c>
      <c r="I20" s="237" t="str">
        <f t="shared" si="7"/>
        <v>-</v>
      </c>
      <c r="J20" s="239" t="str">
        <f t="shared" si="2"/>
        <v>-</v>
      </c>
      <c r="K20" s="592"/>
      <c r="L20" s="238" t="str">
        <f t="shared" si="3"/>
        <v>-</v>
      </c>
      <c r="M20" s="602"/>
      <c r="N20" s="238" t="str">
        <f t="shared" si="4"/>
        <v>-</v>
      </c>
      <c r="O20" s="237" t="str">
        <f t="shared" si="5"/>
        <v>-</v>
      </c>
      <c r="P20" s="239" t="str">
        <f t="shared" si="6"/>
        <v>-</v>
      </c>
    </row>
    <row r="21" spans="1:16" ht="18" customHeight="1">
      <c r="A21" s="235">
        <v>10</v>
      </c>
      <c r="B21" s="236" t="s">
        <v>41</v>
      </c>
      <c r="C21" s="348">
        <f>C20+D21-G21</f>
        <v>0</v>
      </c>
      <c r="D21" s="592"/>
      <c r="E21" s="593"/>
      <c r="F21" s="239" t="str">
        <f t="shared" si="0"/>
        <v>-</v>
      </c>
      <c r="G21" s="593"/>
      <c r="H21" s="237">
        <f t="shared" si="1"/>
        <v>0</v>
      </c>
      <c r="I21" s="237" t="str">
        <f t="shared" si="7"/>
        <v>-</v>
      </c>
      <c r="J21" s="239" t="str">
        <f t="shared" si="2"/>
        <v>-</v>
      </c>
      <c r="K21" s="592"/>
      <c r="L21" s="238" t="str">
        <f t="shared" si="3"/>
        <v>-</v>
      </c>
      <c r="M21" s="602"/>
      <c r="N21" s="238" t="str">
        <f t="shared" si="4"/>
        <v>-</v>
      </c>
      <c r="O21" s="237" t="str">
        <f t="shared" si="5"/>
        <v>-</v>
      </c>
      <c r="P21" s="239" t="str">
        <f t="shared" si="6"/>
        <v>-</v>
      </c>
    </row>
    <row r="22" spans="1:16" ht="18" customHeight="1" thickBot="1">
      <c r="A22" s="240">
        <v>11</v>
      </c>
      <c r="B22" s="241" t="s">
        <v>42</v>
      </c>
      <c r="C22" s="246">
        <f>C21+D22-G22</f>
        <v>0</v>
      </c>
      <c r="D22" s="594"/>
      <c r="E22" s="595"/>
      <c r="F22" s="244" t="str">
        <f t="shared" si="0"/>
        <v>-</v>
      </c>
      <c r="G22" s="595"/>
      <c r="H22" s="242">
        <f t="shared" si="1"/>
        <v>0</v>
      </c>
      <c r="I22" s="242" t="str">
        <f t="shared" si="7"/>
        <v>-</v>
      </c>
      <c r="J22" s="244" t="str">
        <f t="shared" si="2"/>
        <v>-</v>
      </c>
      <c r="K22" s="594"/>
      <c r="L22" s="243" t="str">
        <f t="shared" si="3"/>
        <v>-</v>
      </c>
      <c r="M22" s="606"/>
      <c r="N22" s="243" t="str">
        <f t="shared" si="4"/>
        <v>-</v>
      </c>
      <c r="O22" s="242" t="str">
        <f t="shared" si="5"/>
        <v>-</v>
      </c>
      <c r="P22" s="244" t="str">
        <f t="shared" si="6"/>
        <v>-</v>
      </c>
    </row>
    <row r="23" spans="1:16" ht="18" customHeight="1" thickBot="1" thickTop="1">
      <c r="A23" s="240">
        <v>12</v>
      </c>
      <c r="B23" s="245" t="s">
        <v>43</v>
      </c>
      <c r="C23" s="246">
        <f>C22</f>
        <v>0</v>
      </c>
      <c r="D23" s="156">
        <f>SUM(D20:D22)</f>
        <v>0</v>
      </c>
      <c r="E23" s="247">
        <f>SUM(E20:E22)</f>
        <v>0</v>
      </c>
      <c r="F23" s="244" t="str">
        <f t="shared" si="0"/>
        <v>-</v>
      </c>
      <c r="G23" s="247">
        <f>SUM(G20:G22)</f>
        <v>0</v>
      </c>
      <c r="H23" s="242">
        <f t="shared" si="1"/>
        <v>0</v>
      </c>
      <c r="I23" s="242" t="str">
        <f t="shared" si="7"/>
        <v>-</v>
      </c>
      <c r="J23" s="244" t="str">
        <f t="shared" si="2"/>
        <v>-</v>
      </c>
      <c r="K23" s="156">
        <f>SUM(K20:K22)</f>
        <v>0</v>
      </c>
      <c r="L23" s="243" t="str">
        <f t="shared" si="3"/>
        <v>-</v>
      </c>
      <c r="M23" s="242">
        <f>SUM(M20:M22)</f>
        <v>0</v>
      </c>
      <c r="N23" s="243" t="str">
        <f t="shared" si="4"/>
        <v>-</v>
      </c>
      <c r="O23" s="242" t="str">
        <f t="shared" si="5"/>
        <v>-</v>
      </c>
      <c r="P23" s="244" t="str">
        <f t="shared" si="6"/>
        <v>-</v>
      </c>
    </row>
    <row r="24" spans="1:16" ht="18" customHeight="1" thickTop="1">
      <c r="A24" s="235">
        <v>13</v>
      </c>
      <c r="B24" s="236" t="s">
        <v>44</v>
      </c>
      <c r="C24" s="348">
        <f>C22+D24-G24</f>
        <v>0</v>
      </c>
      <c r="D24" s="592"/>
      <c r="E24" s="593"/>
      <c r="F24" s="239" t="str">
        <f t="shared" si="0"/>
        <v>-</v>
      </c>
      <c r="G24" s="593"/>
      <c r="H24" s="237">
        <f t="shared" si="1"/>
        <v>0</v>
      </c>
      <c r="I24" s="237" t="str">
        <f t="shared" si="7"/>
        <v>-</v>
      </c>
      <c r="J24" s="239" t="str">
        <f t="shared" si="2"/>
        <v>-</v>
      </c>
      <c r="K24" s="592"/>
      <c r="L24" s="238" t="str">
        <f t="shared" si="3"/>
        <v>-</v>
      </c>
      <c r="M24" s="602"/>
      <c r="N24" s="238" t="str">
        <f t="shared" si="4"/>
        <v>-</v>
      </c>
      <c r="O24" s="237" t="str">
        <f t="shared" si="5"/>
        <v>-</v>
      </c>
      <c r="P24" s="239" t="str">
        <f t="shared" si="6"/>
        <v>-</v>
      </c>
    </row>
    <row r="25" spans="1:16" ht="18" customHeight="1">
      <c r="A25" s="235">
        <v>14</v>
      </c>
      <c r="B25" s="236" t="s">
        <v>45</v>
      </c>
      <c r="C25" s="348">
        <f>C24+D25-G25</f>
        <v>0</v>
      </c>
      <c r="D25" s="592"/>
      <c r="E25" s="593"/>
      <c r="F25" s="239" t="str">
        <f t="shared" si="0"/>
        <v>-</v>
      </c>
      <c r="G25" s="593"/>
      <c r="H25" s="237">
        <f t="shared" si="1"/>
        <v>0</v>
      </c>
      <c r="I25" s="237" t="str">
        <f t="shared" si="7"/>
        <v>-</v>
      </c>
      <c r="J25" s="239" t="str">
        <f t="shared" si="2"/>
        <v>-</v>
      </c>
      <c r="K25" s="592"/>
      <c r="L25" s="238" t="str">
        <f t="shared" si="3"/>
        <v>-</v>
      </c>
      <c r="M25" s="602"/>
      <c r="N25" s="238" t="str">
        <f t="shared" si="4"/>
        <v>-</v>
      </c>
      <c r="O25" s="237" t="str">
        <f t="shared" si="5"/>
        <v>-</v>
      </c>
      <c r="P25" s="239" t="str">
        <f t="shared" si="6"/>
        <v>-</v>
      </c>
    </row>
    <row r="26" spans="1:16" ht="18" customHeight="1" thickBot="1">
      <c r="A26" s="240">
        <v>15</v>
      </c>
      <c r="B26" s="241" t="s">
        <v>46</v>
      </c>
      <c r="C26" s="246">
        <f>C25+D26-G26</f>
        <v>0</v>
      </c>
      <c r="D26" s="594"/>
      <c r="E26" s="595"/>
      <c r="F26" s="244" t="str">
        <f t="shared" si="0"/>
        <v>-</v>
      </c>
      <c r="G26" s="595"/>
      <c r="H26" s="242">
        <f t="shared" si="1"/>
        <v>0</v>
      </c>
      <c r="I26" s="242" t="str">
        <f t="shared" si="7"/>
        <v>-</v>
      </c>
      <c r="J26" s="244" t="str">
        <f t="shared" si="2"/>
        <v>-</v>
      </c>
      <c r="K26" s="594"/>
      <c r="L26" s="243" t="str">
        <f t="shared" si="3"/>
        <v>-</v>
      </c>
      <c r="M26" s="606"/>
      <c r="N26" s="243" t="str">
        <f t="shared" si="4"/>
        <v>-</v>
      </c>
      <c r="O26" s="242" t="str">
        <f t="shared" si="5"/>
        <v>-</v>
      </c>
      <c r="P26" s="244" t="str">
        <f t="shared" si="6"/>
        <v>-</v>
      </c>
    </row>
    <row r="27" spans="1:16" ht="18" customHeight="1" thickBot="1" thickTop="1">
      <c r="A27" s="240">
        <v>16</v>
      </c>
      <c r="B27" s="245" t="s">
        <v>47</v>
      </c>
      <c r="C27" s="246">
        <f>C26</f>
        <v>0</v>
      </c>
      <c r="D27" s="156">
        <f>SUM(D24:D26)</f>
        <v>0</v>
      </c>
      <c r="E27" s="247">
        <f>SUM(E24:E26)</f>
        <v>0</v>
      </c>
      <c r="F27" s="244" t="str">
        <f t="shared" si="0"/>
        <v>-</v>
      </c>
      <c r="G27" s="247">
        <f>SUM(G24:G26)</f>
        <v>0</v>
      </c>
      <c r="H27" s="242">
        <f t="shared" si="1"/>
        <v>0</v>
      </c>
      <c r="I27" s="242" t="str">
        <f t="shared" si="7"/>
        <v>-</v>
      </c>
      <c r="J27" s="244" t="str">
        <f t="shared" si="2"/>
        <v>-</v>
      </c>
      <c r="K27" s="156">
        <f>SUM(K24:K26)</f>
        <v>0</v>
      </c>
      <c r="L27" s="243" t="str">
        <f t="shared" si="3"/>
        <v>-</v>
      </c>
      <c r="M27" s="242">
        <f>SUM(M24:M26)</f>
        <v>0</v>
      </c>
      <c r="N27" s="243" t="str">
        <f t="shared" si="4"/>
        <v>-</v>
      </c>
      <c r="O27" s="242" t="str">
        <f t="shared" si="5"/>
        <v>-</v>
      </c>
      <c r="P27" s="244" t="str">
        <f t="shared" si="6"/>
        <v>-</v>
      </c>
    </row>
    <row r="28" spans="1:16" ht="18" customHeight="1" thickTop="1">
      <c r="A28" s="235">
        <v>17</v>
      </c>
      <c r="B28" s="492" t="s">
        <v>48</v>
      </c>
      <c r="C28" s="348"/>
      <c r="D28" s="493">
        <f>D15+D19+D23+D27</f>
        <v>0</v>
      </c>
      <c r="E28" s="493">
        <f>E15+E19+E23+E27</f>
        <v>0</v>
      </c>
      <c r="F28" s="237" t="str">
        <f t="shared" si="0"/>
        <v>-</v>
      </c>
      <c r="G28" s="154">
        <f>G15+G19+G23+G27</f>
        <v>0</v>
      </c>
      <c r="H28" s="237">
        <f t="shared" si="1"/>
        <v>0</v>
      </c>
      <c r="I28" s="237" t="str">
        <f t="shared" si="7"/>
        <v>-</v>
      </c>
      <c r="J28" s="239" t="str">
        <f t="shared" si="2"/>
        <v>-</v>
      </c>
      <c r="K28" s="154">
        <f>K15+K19+K23+K27</f>
        <v>0</v>
      </c>
      <c r="L28" s="238" t="str">
        <f t="shared" si="3"/>
        <v>-</v>
      </c>
      <c r="M28" s="237">
        <f>M15+M19+M23+M27</f>
        <v>0</v>
      </c>
      <c r="N28" s="238" t="str">
        <f t="shared" si="4"/>
        <v>-</v>
      </c>
      <c r="O28" s="237" t="str">
        <f t="shared" si="5"/>
        <v>-</v>
      </c>
      <c r="P28" s="239" t="str">
        <f t="shared" si="6"/>
        <v>-</v>
      </c>
    </row>
    <row r="29" spans="1:16" ht="18" customHeight="1">
      <c r="A29" s="42">
        <v>18</v>
      </c>
      <c r="B29" s="477" t="s">
        <v>49</v>
      </c>
      <c r="C29" s="466"/>
      <c r="D29" s="476">
        <f>D19+D23</f>
        <v>0</v>
      </c>
      <c r="E29" s="476">
        <f>E19+E23</f>
        <v>0</v>
      </c>
      <c r="F29" s="237" t="str">
        <f t="shared" si="0"/>
        <v>-</v>
      </c>
      <c r="G29" s="471">
        <f>G19+G23</f>
        <v>0</v>
      </c>
      <c r="H29" s="573">
        <f>H19+H24</f>
        <v>0</v>
      </c>
      <c r="I29" s="573" t="str">
        <f t="shared" si="7"/>
        <v>-</v>
      </c>
      <c r="J29" s="574" t="str">
        <f t="shared" si="2"/>
        <v>-</v>
      </c>
      <c r="K29" s="566">
        <f>K19+K23</f>
        <v>0</v>
      </c>
      <c r="L29" s="238" t="str">
        <f t="shared" si="3"/>
        <v>-</v>
      </c>
      <c r="M29" s="535">
        <f>M19+M23</f>
        <v>0</v>
      </c>
      <c r="N29" s="238" t="str">
        <f t="shared" si="4"/>
        <v>-</v>
      </c>
      <c r="O29" s="237" t="str">
        <f t="shared" si="5"/>
        <v>-</v>
      </c>
      <c r="P29" s="239" t="str">
        <f t="shared" si="6"/>
        <v>-</v>
      </c>
    </row>
    <row r="30" spans="1:16" ht="18" customHeight="1" thickBot="1">
      <c r="A30" s="40">
        <v>19</v>
      </c>
      <c r="B30" s="490" t="s">
        <v>50</v>
      </c>
      <c r="C30" s="60"/>
      <c r="D30" s="478">
        <f>D15+D27</f>
        <v>0</v>
      </c>
      <c r="E30" s="478">
        <f>E15+E27</f>
        <v>0</v>
      </c>
      <c r="F30" s="249" t="str">
        <f t="shared" si="0"/>
        <v>-</v>
      </c>
      <c r="G30" s="70">
        <f>G15+G27</f>
        <v>0</v>
      </c>
      <c r="H30" s="575">
        <f>H15+H27</f>
        <v>0</v>
      </c>
      <c r="I30" s="576" t="str">
        <f t="shared" si="7"/>
        <v>-</v>
      </c>
      <c r="J30" s="577" t="str">
        <f t="shared" si="2"/>
        <v>-</v>
      </c>
      <c r="K30" s="567">
        <f>K15+K27</f>
        <v>0</v>
      </c>
      <c r="L30" s="250" t="str">
        <f t="shared" si="3"/>
        <v>-</v>
      </c>
      <c r="M30" s="63">
        <f>M15+M27</f>
        <v>0</v>
      </c>
      <c r="N30" s="250" t="str">
        <f t="shared" si="4"/>
        <v>-</v>
      </c>
      <c r="O30" s="249" t="str">
        <f t="shared" si="5"/>
        <v>-</v>
      </c>
      <c r="P30" s="248" t="str">
        <f t="shared" si="6"/>
        <v>-</v>
      </c>
    </row>
  </sheetData>
  <sheetProtection password="CA4B" sheet="1" objects="1" scenarios="1"/>
  <mergeCells count="4">
    <mergeCell ref="H2:J2"/>
    <mergeCell ref="H3:J3"/>
    <mergeCell ref="H4:J4"/>
    <mergeCell ref="M3:O3"/>
  </mergeCells>
  <printOptions horizontalCentered="1"/>
  <pageMargins left="0.3937007874015748" right="0.3937007874015748" top="0.64" bottom="0.1968503937007874" header="0.5118110236220472" footer="0.5118110236220472"/>
  <pageSetup horizontalDpi="360" verticalDpi="360" orientation="landscape" paperSize="9" r:id="rId1"/>
  <headerFooter alignWithMargins="0">
    <oddHeader>&amp;R&amp;D  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ÖEKV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Energiebuchhaltung</dc:title>
  <dc:subject>BESS Molkereien</dc:subject>
  <dc:creator>Dr. Urban/Eichberger</dc:creator>
  <cp:keywords/>
  <dc:description/>
  <cp:lastModifiedBy>Petra Lackner</cp:lastModifiedBy>
  <cp:lastPrinted>2006-06-06T08:09:08Z</cp:lastPrinted>
  <dcterms:created xsi:type="dcterms:W3CDTF">2003-09-03T05:46:26Z</dcterms:created>
  <dcterms:modified xsi:type="dcterms:W3CDTF">2006-06-12T11:24:48Z</dcterms:modified>
  <cp:category/>
  <cp:version/>
  <cp:contentType/>
  <cp:contentStatus/>
</cp:coreProperties>
</file>